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5. évi képviselő-testületi ülések\előterjesztések\2025.11.04\képviselő-testületire\"/>
    </mc:Choice>
  </mc:AlternateContent>
  <bookViews>
    <workbookView xWindow="0" yWindow="0" windowWidth="2364" windowHeight="0"/>
  </bookViews>
  <sheets>
    <sheet name="Becsült érték" sheetId="1" r:id="rId1"/>
    <sheet name="Munka1" sheetId="2" r:id="rId2"/>
    <sheet name="Munka2" sheetId="3" r:id="rId3"/>
    <sheet name="Munka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  <c r="I13" i="1"/>
  <c r="I12" i="1"/>
  <c r="I11" i="1"/>
  <c r="H13" i="1"/>
  <c r="H12" i="1"/>
  <c r="H11" i="1"/>
  <c r="C13" i="1"/>
  <c r="C12" i="1"/>
  <c r="C11" i="1"/>
  <c r="E13" i="1"/>
  <c r="D13" i="1"/>
  <c r="E12" i="1"/>
  <c r="D12" i="1"/>
  <c r="E11" i="1"/>
  <c r="D11" i="1"/>
  <c r="H8" i="4"/>
  <c r="E3" i="4" s="1"/>
  <c r="F3" i="4" s="1"/>
  <c r="G3" i="4" s="1"/>
  <c r="H3" i="4" s="1"/>
  <c r="H7" i="4"/>
  <c r="D4" i="4"/>
  <c r="C4" i="4"/>
  <c r="B4" i="4"/>
  <c r="E2" i="4"/>
  <c r="F2" i="4" s="1"/>
  <c r="G2" i="4" s="1"/>
  <c r="H2" i="4" s="1"/>
  <c r="H8" i="3"/>
  <c r="H7" i="3"/>
  <c r="E2" i="3" s="1"/>
  <c r="F2" i="3" s="1"/>
  <c r="G2" i="3" s="1"/>
  <c r="H2" i="3" s="1"/>
  <c r="D4" i="3"/>
  <c r="C4" i="3"/>
  <c r="B4" i="3"/>
  <c r="E3" i="3"/>
  <c r="F3" i="3" s="1"/>
  <c r="G3" i="3" s="1"/>
  <c r="H3" i="3" s="1"/>
  <c r="H8" i="2"/>
  <c r="H7" i="2"/>
  <c r="D4" i="2"/>
  <c r="C4" i="2"/>
  <c r="B4" i="2"/>
  <c r="E3" i="2"/>
  <c r="F3" i="2" s="1"/>
  <c r="G3" i="2" s="1"/>
  <c r="H3" i="2" s="1"/>
  <c r="E19" i="1"/>
  <c r="E18" i="1"/>
  <c r="H4" i="4" l="1"/>
  <c r="G4" i="4"/>
  <c r="G4" i="3"/>
  <c r="H4" i="3"/>
  <c r="E2" i="2"/>
  <c r="F2" i="2" s="1"/>
  <c r="G2" i="2" s="1"/>
  <c r="F5" i="1"/>
  <c r="G5" i="1" s="1"/>
  <c r="H5" i="1" s="1"/>
  <c r="I5" i="1" s="1"/>
  <c r="D8" i="1"/>
  <c r="E8" i="1"/>
  <c r="G4" i="2" l="1"/>
  <c r="H2" i="2"/>
  <c r="H4" i="2" s="1"/>
  <c r="F2" i="1"/>
  <c r="G2" i="1" s="1"/>
  <c r="H2" i="1" s="1"/>
  <c r="I2" i="1" s="1"/>
  <c r="F4" i="1"/>
  <c r="G4" i="1" s="1"/>
  <c r="H4" i="1" s="1"/>
  <c r="I4" i="1" s="1"/>
  <c r="C8" i="1"/>
  <c r="F7" i="1"/>
  <c r="G7" i="1" s="1"/>
  <c r="H7" i="1" s="1"/>
  <c r="I7" i="1" s="1"/>
  <c r="F6" i="1"/>
  <c r="G6" i="1" s="1"/>
  <c r="H6" i="1" s="1"/>
  <c r="I6" i="1" s="1"/>
  <c r="F3" i="1" l="1"/>
  <c r="G3" i="1" s="1"/>
  <c r="H3" i="1" l="1"/>
  <c r="H8" i="1" l="1"/>
  <c r="I3" i="1"/>
  <c r="I8" i="1" s="1"/>
</calcChain>
</file>

<file path=xl/sharedStrings.xml><?xml version="1.0" encoding="utf-8"?>
<sst xmlns="http://schemas.openxmlformats.org/spreadsheetml/2006/main" count="179" uniqueCount="29">
  <si>
    <t>Szerződő</t>
  </si>
  <si>
    <t>E.ON Energiamegoldások Kft.</t>
  </si>
  <si>
    <t/>
  </si>
  <si>
    <t>ALTEO Energiakereskedő Zrt.</t>
  </si>
  <si>
    <t>E2 Hungary Zrt.</t>
  </si>
  <si>
    <t>MVM Next Energiakereskedelmi Zrt.</t>
  </si>
  <si>
    <t>becsült egységár + RHD</t>
  </si>
  <si>
    <t>becsült egységár (nettó Ft/kWh )</t>
  </si>
  <si>
    <t>Becsült érték a szerződött mennyiségre (nettó Ft)</t>
  </si>
  <si>
    <t>Becsült érték a szerződött mennyiség +30 %-ra (nettó Ft)</t>
  </si>
  <si>
    <t xml:space="preserve">Szerződött Földgázmennyiség (kWh) </t>
  </si>
  <si>
    <t>Maximum Szerződött Mennyiség (Szerződött Földgázmennyiség + 30%) (kWh)</t>
  </si>
  <si>
    <t>Szerződött Földgázmennyiség 75 %-a (kWh)</t>
  </si>
  <si>
    <t>ve 26</t>
  </si>
  <si>
    <t>ve 27</t>
  </si>
  <si>
    <t>CYEB Energiakereskedő Kft.</t>
  </si>
  <si>
    <t>Nyúl Község Önkormányzata</t>
  </si>
  <si>
    <t>Nyúli Polgármesteri Hivatal</t>
  </si>
  <si>
    <t>Nyúli Aranykapu Óvoda és Bölcsőde</t>
  </si>
  <si>
    <t>becsült RHD+egyéb díjak: 40 Ft/kWh</t>
  </si>
  <si>
    <t>plafonárak számtani átlagának 60%-a (becsült egységár, nettó Ft/kWh)</t>
  </si>
  <si>
    <t xml:space="preserve">KEF 2025.10.20.-án (10.15-től) irányadó plafonárak (nettó Ft/kWh): </t>
  </si>
  <si>
    <t>2026+2027</t>
  </si>
  <si>
    <t>év</t>
  </si>
  <si>
    <t xml:space="preserve">KEF 2025.10.29-én (10.29-től) irányadó plafonárak (nettó Ft/kWh): </t>
  </si>
  <si>
    <t>Szerződött Villamos energia mennyiség 75 %-a (kWh)</t>
  </si>
  <si>
    <t xml:space="preserve">Szerződött Villamos energia mennyiség (kWh) </t>
  </si>
  <si>
    <t>Maximum Szerződött Mennyiség (Szerződött Villamos energia mennyiség + 30%) (kWh)</t>
  </si>
  <si>
    <t>Ajánlatkérők összesített mennyisége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</si>
</sst>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Ft&quot;"/>
    <numFmt numFmtId="165" formatCode="0.000"/>
    <numFmt numFmtId="166" formatCode="#,##0.000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166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7" xfId="0" applyBorder="1"/>
    <xf numFmtId="0" fontId="2" fillId="0" borderId="18" xfId="0" applyFont="1" applyBorder="1"/>
    <xf numFmtId="0" fontId="3" fillId="0" borderId="6" xfId="0" applyFont="1" applyBorder="1" applyAlignment="1">
      <alignment horizontal="center" vertical="center"/>
    </xf>
    <xf numFmtId="0" fontId="0" fillId="0" borderId="18" xfId="0" applyBorder="1"/>
    <xf numFmtId="0" fontId="0" fillId="0" borderId="6" xfId="0" applyBorder="1"/>
    <xf numFmtId="3" fontId="3" fillId="0" borderId="1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workbookViewId="0">
      <selection activeCell="F8" sqref="F8"/>
    </sheetView>
  </sheetViews>
  <sheetFormatPr defaultRowHeight="14.4" x14ac:dyDescent="0.3"/>
  <cols>
    <col min="2" max="2" width="57.88671875" customWidth="1"/>
    <col min="3" max="3" width="15.5546875" customWidth="1"/>
    <col min="4" max="4" width="16.88671875" style="2" bestFit="1" customWidth="1"/>
    <col min="5" max="5" width="16.88671875" style="2" customWidth="1"/>
    <col min="6" max="6" width="30.6640625" style="2" bestFit="1" customWidth="1"/>
    <col min="7" max="7" width="17.44140625" style="2" customWidth="1"/>
    <col min="8" max="8" width="20.6640625" style="2" customWidth="1"/>
    <col min="9" max="9" width="17.44140625" style="2" customWidth="1"/>
  </cols>
  <sheetData>
    <row r="1" spans="1:17" ht="100.8" x14ac:dyDescent="0.3">
      <c r="A1" s="51" t="s">
        <v>23</v>
      </c>
      <c r="B1" s="52" t="s">
        <v>0</v>
      </c>
      <c r="C1" s="42" t="s">
        <v>25</v>
      </c>
      <c r="D1" s="42" t="s">
        <v>26</v>
      </c>
      <c r="E1" s="42" t="s">
        <v>27</v>
      </c>
      <c r="F1" s="15" t="s">
        <v>7</v>
      </c>
      <c r="G1" s="4" t="s">
        <v>6</v>
      </c>
      <c r="H1" s="4" t="s">
        <v>8</v>
      </c>
      <c r="I1" s="4" t="s">
        <v>9</v>
      </c>
    </row>
    <row r="2" spans="1:17" x14ac:dyDescent="0.3">
      <c r="A2" s="54">
        <v>2026</v>
      </c>
      <c r="B2" s="14" t="s">
        <v>16</v>
      </c>
      <c r="C2" s="43">
        <v>107062.5</v>
      </c>
      <c r="D2" s="43">
        <v>142750</v>
      </c>
      <c r="E2" s="43">
        <v>185575</v>
      </c>
      <c r="F2" s="35">
        <f>E18</f>
        <v>48.944760000000002</v>
      </c>
      <c r="G2" s="20">
        <f>40+F2</f>
        <v>88.944760000000002</v>
      </c>
      <c r="H2" s="21">
        <f t="shared" ref="H2:H7" si="0">G2*D2</f>
        <v>12696864.49</v>
      </c>
      <c r="I2" s="21">
        <f t="shared" ref="I2:I7" si="1">H2*1.3</f>
        <v>16505923.837000001</v>
      </c>
    </row>
    <row r="3" spans="1:17" x14ac:dyDescent="0.3">
      <c r="A3" s="54">
        <v>2026</v>
      </c>
      <c r="B3" s="17" t="s">
        <v>17</v>
      </c>
      <c r="C3" s="43">
        <v>11697</v>
      </c>
      <c r="D3" s="43">
        <v>15596</v>
      </c>
      <c r="E3" s="43">
        <v>20275</v>
      </c>
      <c r="F3" s="19">
        <f>E18</f>
        <v>48.944760000000002</v>
      </c>
      <c r="G3" s="20">
        <f t="shared" ref="G3:G7" si="2">40+F3</f>
        <v>88.944760000000002</v>
      </c>
      <c r="H3" s="21">
        <f t="shared" si="0"/>
        <v>1387182.4769600001</v>
      </c>
      <c r="I3" s="21">
        <f t="shared" si="1"/>
        <v>1803337.2200480001</v>
      </c>
    </row>
    <row r="4" spans="1:17" ht="15" thickBot="1" x14ac:dyDescent="0.35">
      <c r="A4" s="54">
        <v>2026</v>
      </c>
      <c r="B4" s="28" t="s">
        <v>18</v>
      </c>
      <c r="C4" s="44">
        <v>45289.5</v>
      </c>
      <c r="D4" s="44">
        <v>60386</v>
      </c>
      <c r="E4" s="44">
        <v>78502</v>
      </c>
      <c r="F4" s="29">
        <f>E18</f>
        <v>48.944760000000002</v>
      </c>
      <c r="G4" s="30">
        <f t="shared" si="2"/>
        <v>88.944760000000002</v>
      </c>
      <c r="H4" s="31">
        <f t="shared" si="0"/>
        <v>5371018.2773599997</v>
      </c>
      <c r="I4" s="31">
        <f t="shared" si="1"/>
        <v>6982323.7605679994</v>
      </c>
    </row>
    <row r="5" spans="1:17" x14ac:dyDescent="0.3">
      <c r="A5" s="54">
        <v>2027</v>
      </c>
      <c r="B5" s="48" t="s">
        <v>16</v>
      </c>
      <c r="C5" s="49">
        <v>107062.5</v>
      </c>
      <c r="D5" s="43">
        <v>142750</v>
      </c>
      <c r="E5" s="43">
        <v>185575</v>
      </c>
      <c r="F5" s="40">
        <f>E19</f>
        <v>46.674599999999998</v>
      </c>
      <c r="G5" s="27">
        <f t="shared" si="2"/>
        <v>86.674599999999998</v>
      </c>
      <c r="H5" s="21">
        <f t="shared" si="0"/>
        <v>12372799.15</v>
      </c>
      <c r="I5" s="21">
        <f t="shared" si="1"/>
        <v>16084638.895000001</v>
      </c>
    </row>
    <row r="6" spans="1:17" x14ac:dyDescent="0.3">
      <c r="A6" s="54">
        <v>2027</v>
      </c>
      <c r="B6" s="17" t="s">
        <v>17</v>
      </c>
      <c r="C6" s="43">
        <v>11697</v>
      </c>
      <c r="D6" s="43">
        <v>15596</v>
      </c>
      <c r="E6" s="43">
        <v>20275</v>
      </c>
      <c r="F6" s="19">
        <f>E19</f>
        <v>46.674599999999998</v>
      </c>
      <c r="G6" s="20">
        <f t="shared" si="2"/>
        <v>86.674599999999998</v>
      </c>
      <c r="H6" s="21">
        <f t="shared" si="0"/>
        <v>1351777.0615999999</v>
      </c>
      <c r="I6" s="21">
        <f t="shared" si="1"/>
        <v>1757310.1800799998</v>
      </c>
    </row>
    <row r="7" spans="1:17" x14ac:dyDescent="0.3">
      <c r="A7" s="54">
        <v>2027</v>
      </c>
      <c r="B7" s="17" t="s">
        <v>18</v>
      </c>
      <c r="C7" s="43">
        <v>45289.5</v>
      </c>
      <c r="D7" s="43">
        <v>60386</v>
      </c>
      <c r="E7" s="43">
        <v>78502</v>
      </c>
      <c r="F7" s="19">
        <f>E19</f>
        <v>46.674599999999998</v>
      </c>
      <c r="G7" s="20">
        <f t="shared" si="2"/>
        <v>86.674599999999998</v>
      </c>
      <c r="H7" s="21">
        <f t="shared" si="0"/>
        <v>5233932.3955999995</v>
      </c>
      <c r="I7" s="21">
        <f t="shared" si="1"/>
        <v>6804112.1142799994</v>
      </c>
    </row>
    <row r="8" spans="1:17" ht="29.4" thickBot="1" x14ac:dyDescent="0.35">
      <c r="A8" s="57"/>
      <c r="B8" s="58"/>
      <c r="C8" s="59">
        <f>SUM(C2:C7)</f>
        <v>328098</v>
      </c>
      <c r="D8" s="59">
        <f>SUM(D2:D7)</f>
        <v>437464</v>
      </c>
      <c r="E8" s="59">
        <f>SUM(E2:E7)</f>
        <v>568704</v>
      </c>
      <c r="F8" s="23"/>
      <c r="G8" s="5" t="s">
        <v>19</v>
      </c>
      <c r="H8" s="24">
        <f>SUM(H2:H7)</f>
        <v>38413573.851519994</v>
      </c>
      <c r="I8" s="25">
        <f>SUM(I2:I7)</f>
        <v>49937646.006976001</v>
      </c>
    </row>
    <row r="9" spans="1:17" x14ac:dyDescent="0.3">
      <c r="C9" s="50"/>
      <c r="D9" s="45"/>
      <c r="E9" s="45"/>
      <c r="H9" s="5"/>
      <c r="I9" s="6"/>
    </row>
    <row r="10" spans="1:17" ht="15" thickBot="1" x14ac:dyDescent="0.35">
      <c r="C10" s="50"/>
      <c r="D10" s="45"/>
      <c r="E10" s="45"/>
    </row>
    <row r="11" spans="1:17" ht="28.8" x14ac:dyDescent="0.3">
      <c r="A11" s="51" t="s">
        <v>22</v>
      </c>
      <c r="B11" s="52" t="s">
        <v>16</v>
      </c>
      <c r="C11" s="53">
        <f t="shared" ref="C11:E13" si="3">C2+C5</f>
        <v>214125</v>
      </c>
      <c r="D11" s="53">
        <f t="shared" si="3"/>
        <v>285500</v>
      </c>
      <c r="E11" s="53">
        <f t="shared" si="3"/>
        <v>371150</v>
      </c>
      <c r="F11" s="41" t="s">
        <v>22</v>
      </c>
      <c r="G11" s="4" t="s">
        <v>16</v>
      </c>
      <c r="H11" s="39">
        <f t="shared" ref="H11:I13" si="4">H2+H5</f>
        <v>25069663.640000001</v>
      </c>
      <c r="I11" s="39">
        <f t="shared" si="4"/>
        <v>32590562.732000001</v>
      </c>
      <c r="O11" t="s">
        <v>2</v>
      </c>
      <c r="Q11" s="7"/>
    </row>
    <row r="12" spans="1:17" ht="28.8" x14ac:dyDescent="0.3">
      <c r="A12" s="54" t="s">
        <v>22</v>
      </c>
      <c r="B12" s="17" t="s">
        <v>17</v>
      </c>
      <c r="C12" s="46">
        <f t="shared" si="3"/>
        <v>23394</v>
      </c>
      <c r="D12" s="46">
        <f t="shared" si="3"/>
        <v>31192</v>
      </c>
      <c r="E12" s="46">
        <f t="shared" si="3"/>
        <v>40550</v>
      </c>
      <c r="F12" s="41" t="s">
        <v>22</v>
      </c>
      <c r="G12" s="4" t="s">
        <v>17</v>
      </c>
      <c r="H12" s="39">
        <f t="shared" si="4"/>
        <v>2738959.5385600002</v>
      </c>
      <c r="I12" s="39">
        <f t="shared" si="4"/>
        <v>3560647.400128</v>
      </c>
      <c r="O12" t="s">
        <v>2</v>
      </c>
      <c r="Q12" s="7"/>
    </row>
    <row r="13" spans="1:17" ht="28.8" x14ac:dyDescent="0.3">
      <c r="A13" s="54" t="s">
        <v>22</v>
      </c>
      <c r="B13" s="17" t="s">
        <v>18</v>
      </c>
      <c r="C13" s="46">
        <f t="shared" si="3"/>
        <v>90579</v>
      </c>
      <c r="D13" s="46">
        <f t="shared" si="3"/>
        <v>120772</v>
      </c>
      <c r="E13" s="46">
        <f t="shared" si="3"/>
        <v>157004</v>
      </c>
      <c r="F13" s="41" t="s">
        <v>22</v>
      </c>
      <c r="G13" s="4" t="s">
        <v>18</v>
      </c>
      <c r="H13" s="39">
        <f t="shared" si="4"/>
        <v>10604950.672959998</v>
      </c>
      <c r="I13" s="39">
        <f t="shared" si="4"/>
        <v>13786435.874847999</v>
      </c>
      <c r="O13" t="s">
        <v>2</v>
      </c>
      <c r="Q13" s="7"/>
    </row>
    <row r="14" spans="1:17" ht="15" thickBot="1" x14ac:dyDescent="0.35">
      <c r="A14" s="55" t="s">
        <v>22</v>
      </c>
      <c r="B14" s="56" t="s">
        <v>28</v>
      </c>
      <c r="C14" s="47">
        <f>SUM(C11:C13)</f>
        <v>328098</v>
      </c>
      <c r="D14" s="47">
        <f>SUM(D11:D13)</f>
        <v>437464</v>
      </c>
      <c r="E14" s="47">
        <f>SUM(E11:E13)</f>
        <v>568704</v>
      </c>
      <c r="O14" t="s">
        <v>2</v>
      </c>
      <c r="Q14" s="7"/>
    </row>
    <row r="15" spans="1:17" x14ac:dyDescent="0.3">
      <c r="D15" s="16"/>
      <c r="Q15" s="7"/>
    </row>
    <row r="16" spans="1:17" x14ac:dyDescent="0.3">
      <c r="D16" s="16"/>
      <c r="O16" t="s">
        <v>2</v>
      </c>
      <c r="Q16" s="7"/>
    </row>
    <row r="17" spans="1:5" ht="72" x14ac:dyDescent="0.3">
      <c r="A17" s="1"/>
      <c r="B17" s="1"/>
      <c r="C17" s="8" t="s">
        <v>24</v>
      </c>
      <c r="D17" s="10"/>
      <c r="E17" s="8" t="s">
        <v>20</v>
      </c>
    </row>
    <row r="18" spans="1:5" x14ac:dyDescent="0.3">
      <c r="A18" s="11" t="s">
        <v>13</v>
      </c>
      <c r="B18" s="12" t="s">
        <v>4</v>
      </c>
      <c r="C18" s="37">
        <v>82.32</v>
      </c>
      <c r="D18" s="36" t="s">
        <v>13</v>
      </c>
      <c r="E18" s="3">
        <f>((C18+C19+C20+C21+C22)/5)*0.6</f>
        <v>48.944760000000002</v>
      </c>
    </row>
    <row r="19" spans="1:5" x14ac:dyDescent="0.3">
      <c r="A19" s="11" t="s">
        <v>13</v>
      </c>
      <c r="B19" s="12" t="s">
        <v>15</v>
      </c>
      <c r="C19" s="37">
        <v>68.128</v>
      </c>
      <c r="D19" s="36" t="s">
        <v>14</v>
      </c>
      <c r="E19" s="3">
        <f>((C23+C24+C25+C26+C27)/5)*0.6</f>
        <v>46.674599999999998</v>
      </c>
    </row>
    <row r="20" spans="1:5" x14ac:dyDescent="0.3">
      <c r="A20" s="11" t="s">
        <v>13</v>
      </c>
      <c r="B20" s="12" t="s">
        <v>1</v>
      </c>
      <c r="C20" s="37">
        <v>86.698999999999998</v>
      </c>
      <c r="D20" s="7"/>
      <c r="E20" s="13"/>
    </row>
    <row r="21" spans="1:5" x14ac:dyDescent="0.3">
      <c r="A21" s="11" t="s">
        <v>13</v>
      </c>
      <c r="B21" s="12" t="s">
        <v>5</v>
      </c>
      <c r="C21" s="37">
        <v>83.593999999999994</v>
      </c>
      <c r="D21" s="7"/>
      <c r="E21" s="7"/>
    </row>
    <row r="22" spans="1:5" x14ac:dyDescent="0.3">
      <c r="A22" s="11" t="s">
        <v>13</v>
      </c>
      <c r="B22" s="12" t="s">
        <v>3</v>
      </c>
      <c r="C22" s="37">
        <v>87.132000000000005</v>
      </c>
      <c r="D22" s="7"/>
      <c r="E22" s="7"/>
    </row>
    <row r="23" spans="1:5" x14ac:dyDescent="0.3">
      <c r="A23" s="11" t="s">
        <v>14</v>
      </c>
      <c r="B23" s="12" t="s">
        <v>4</v>
      </c>
      <c r="C23" s="38">
        <v>78.536000000000001</v>
      </c>
      <c r="D23" s="7"/>
      <c r="E23" s="7"/>
    </row>
    <row r="24" spans="1:5" x14ac:dyDescent="0.3">
      <c r="A24" s="11" t="s">
        <v>14</v>
      </c>
      <c r="B24" s="12" t="s">
        <v>15</v>
      </c>
      <c r="C24" s="38">
        <v>64.344999999999999</v>
      </c>
    </row>
    <row r="25" spans="1:5" x14ac:dyDescent="0.3">
      <c r="A25" s="11" t="s">
        <v>14</v>
      </c>
      <c r="B25" s="12" t="s">
        <v>1</v>
      </c>
      <c r="C25" s="38">
        <v>82.915999999999997</v>
      </c>
    </row>
    <row r="26" spans="1:5" x14ac:dyDescent="0.3">
      <c r="A26" s="11" t="s">
        <v>14</v>
      </c>
      <c r="B26" s="12" t="s">
        <v>5</v>
      </c>
      <c r="C26" s="38">
        <v>79.81</v>
      </c>
    </row>
    <row r="27" spans="1:5" x14ac:dyDescent="0.3">
      <c r="A27" s="11" t="s">
        <v>14</v>
      </c>
      <c r="B27" s="12" t="s">
        <v>3</v>
      </c>
      <c r="C27" s="38">
        <v>83.347999999999999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4" sqref="A4:XFD5"/>
    </sheetView>
  </sheetViews>
  <sheetFormatPr defaultRowHeight="14.4" x14ac:dyDescent="0.3"/>
  <cols>
    <col min="1" max="1" width="57.88671875" customWidth="1"/>
    <col min="2" max="2" width="15.5546875" customWidth="1"/>
    <col min="3" max="3" width="16.88671875" style="2" bestFit="1" customWidth="1"/>
    <col min="4" max="4" width="16.88671875" style="2" customWidth="1"/>
    <col min="5" max="5" width="30.6640625" style="2" bestFit="1" customWidth="1"/>
    <col min="6" max="6" width="17.44140625" style="2" customWidth="1"/>
    <col min="7" max="7" width="20.6640625" style="2" customWidth="1"/>
    <col min="8" max="8" width="17.44140625" style="2" customWidth="1"/>
  </cols>
  <sheetData>
    <row r="1" spans="1:16" ht="86.4" x14ac:dyDescent="0.3">
      <c r="A1" s="14" t="s">
        <v>0</v>
      </c>
      <c r="B1" s="4" t="s">
        <v>12</v>
      </c>
      <c r="C1" s="4" t="s">
        <v>10</v>
      </c>
      <c r="D1" s="4" t="s">
        <v>11</v>
      </c>
      <c r="E1" s="15" t="s">
        <v>7</v>
      </c>
      <c r="F1" s="4" t="s">
        <v>6</v>
      </c>
      <c r="G1" s="4" t="s">
        <v>8</v>
      </c>
      <c r="H1" s="4" t="s">
        <v>9</v>
      </c>
    </row>
    <row r="2" spans="1:16" x14ac:dyDescent="0.3">
      <c r="A2" s="14" t="s">
        <v>16</v>
      </c>
      <c r="B2" s="18">
        <v>107062.5</v>
      </c>
      <c r="C2" s="18">
        <v>142750</v>
      </c>
      <c r="D2" s="18">
        <v>185575</v>
      </c>
      <c r="E2" s="35">
        <f>H7</f>
        <v>48.163439999999994</v>
      </c>
      <c r="F2" s="20">
        <f>40+E2</f>
        <v>88.163439999999994</v>
      </c>
      <c r="G2" s="21">
        <f t="shared" ref="G2:G3" si="0">F2*C2</f>
        <v>12585331.059999999</v>
      </c>
      <c r="H2" s="21">
        <f t="shared" ref="H2:H3" si="1">G2*1.3</f>
        <v>16360930.377999999</v>
      </c>
    </row>
    <row r="3" spans="1:16" x14ac:dyDescent="0.3">
      <c r="A3" s="33" t="s">
        <v>16</v>
      </c>
      <c r="B3" s="26">
        <v>107062.5</v>
      </c>
      <c r="C3" s="18">
        <v>142750</v>
      </c>
      <c r="D3" s="18">
        <v>185575</v>
      </c>
      <c r="E3" s="27">
        <f>H8</f>
        <v>47.050440000000002</v>
      </c>
      <c r="F3" s="27">
        <f t="shared" ref="F3" si="2">40+E3</f>
        <v>87.050440000000009</v>
      </c>
      <c r="G3" s="21">
        <f t="shared" si="0"/>
        <v>12426450.310000001</v>
      </c>
      <c r="H3" s="21">
        <f t="shared" si="1"/>
        <v>16154385.403000001</v>
      </c>
    </row>
    <row r="4" spans="1:16" ht="28.8" x14ac:dyDescent="0.3">
      <c r="B4" s="22">
        <f>SUM(B2:B3)</f>
        <v>214125</v>
      </c>
      <c r="C4" s="34">
        <f>SUM(C2:C3)</f>
        <v>285500</v>
      </c>
      <c r="D4" s="34">
        <f>SUM(D2:D3)</f>
        <v>371150</v>
      </c>
      <c r="E4" s="23"/>
      <c r="F4" s="5" t="s">
        <v>19</v>
      </c>
      <c r="G4" s="24">
        <f>SUM(G2:G3)</f>
        <v>25011781.369999997</v>
      </c>
      <c r="H4" s="25">
        <f>SUM(H2:H3)</f>
        <v>32515315.780999999</v>
      </c>
    </row>
    <row r="5" spans="1:16" x14ac:dyDescent="0.3">
      <c r="G5" s="5"/>
      <c r="H5" s="6"/>
    </row>
    <row r="6" spans="1:16" ht="72" x14ac:dyDescent="0.3">
      <c r="D6" s="1"/>
      <c r="E6" s="1"/>
      <c r="F6" s="8" t="s">
        <v>21</v>
      </c>
      <c r="G6" s="10"/>
      <c r="H6" s="8" t="s">
        <v>20</v>
      </c>
    </row>
    <row r="7" spans="1:16" x14ac:dyDescent="0.3">
      <c r="C7" s="16"/>
      <c r="D7" s="11" t="s">
        <v>13</v>
      </c>
      <c r="E7" s="12" t="s">
        <v>4</v>
      </c>
      <c r="F7" s="9">
        <v>81.019000000000005</v>
      </c>
      <c r="G7" s="11" t="s">
        <v>13</v>
      </c>
      <c r="H7" s="3">
        <f>((F7+F8+F9+F10+F11)/5)*0.6</f>
        <v>48.163439999999994</v>
      </c>
      <c r="N7" t="s">
        <v>2</v>
      </c>
      <c r="P7" s="7"/>
    </row>
    <row r="8" spans="1:16" x14ac:dyDescent="0.3">
      <c r="C8" s="16"/>
      <c r="D8" s="11" t="s">
        <v>13</v>
      </c>
      <c r="E8" s="12" t="s">
        <v>15</v>
      </c>
      <c r="F8" s="9">
        <v>66.796000000000006</v>
      </c>
      <c r="G8" s="11" t="s">
        <v>14</v>
      </c>
      <c r="H8" s="3">
        <f>((F12+F13+F14+F15+F16)/5)*0.6</f>
        <v>47.050440000000002</v>
      </c>
      <c r="N8" t="s">
        <v>2</v>
      </c>
      <c r="P8" s="7"/>
    </row>
    <row r="9" spans="1:16" x14ac:dyDescent="0.3">
      <c r="C9" s="16"/>
      <c r="D9" s="11" t="s">
        <v>13</v>
      </c>
      <c r="E9" s="12" t="s">
        <v>1</v>
      </c>
      <c r="F9" s="9">
        <v>85.409000000000006</v>
      </c>
      <c r="G9" s="7"/>
      <c r="H9" s="13"/>
      <c r="N9" t="s">
        <v>2</v>
      </c>
      <c r="P9" s="7"/>
    </row>
    <row r="10" spans="1:16" x14ac:dyDescent="0.3">
      <c r="C10" s="16"/>
      <c r="D10" s="11" t="s">
        <v>13</v>
      </c>
      <c r="E10" s="12" t="s">
        <v>5</v>
      </c>
      <c r="F10" s="9">
        <v>82.296000000000006</v>
      </c>
      <c r="G10" s="7"/>
      <c r="H10" s="7"/>
      <c r="N10" t="s">
        <v>2</v>
      </c>
      <c r="P10" s="7"/>
    </row>
    <row r="11" spans="1:16" x14ac:dyDescent="0.3">
      <c r="C11" s="16"/>
      <c r="D11" s="11" t="s">
        <v>13</v>
      </c>
      <c r="E11" s="12" t="s">
        <v>3</v>
      </c>
      <c r="F11" s="9">
        <v>85.841999999999999</v>
      </c>
      <c r="G11" s="7"/>
      <c r="H11" s="7"/>
      <c r="P11" s="7"/>
    </row>
    <row r="12" spans="1:16" x14ac:dyDescent="0.3">
      <c r="C12" s="16"/>
      <c r="D12" s="11" t="s">
        <v>14</v>
      </c>
      <c r="E12" s="12" t="s">
        <v>4</v>
      </c>
      <c r="F12" s="9">
        <v>79.164000000000001</v>
      </c>
      <c r="G12" s="7"/>
      <c r="H12" s="7"/>
      <c r="N12" t="s">
        <v>2</v>
      </c>
      <c r="P12" s="7"/>
    </row>
    <row r="13" spans="1:16" x14ac:dyDescent="0.3">
      <c r="D13" s="11" t="s">
        <v>14</v>
      </c>
      <c r="E13" s="12" t="s">
        <v>15</v>
      </c>
      <c r="F13" s="9">
        <v>64.941000000000003</v>
      </c>
    </row>
    <row r="14" spans="1:16" x14ac:dyDescent="0.3">
      <c r="D14" s="11" t="s">
        <v>14</v>
      </c>
      <c r="E14" s="12" t="s">
        <v>1</v>
      </c>
      <c r="F14" s="9">
        <v>83.554000000000002</v>
      </c>
    </row>
    <row r="15" spans="1:16" x14ac:dyDescent="0.3">
      <c r="D15" s="11" t="s">
        <v>14</v>
      </c>
      <c r="E15" s="12" t="s">
        <v>5</v>
      </c>
      <c r="F15" s="9">
        <v>80.441000000000003</v>
      </c>
    </row>
    <row r="16" spans="1:16" x14ac:dyDescent="0.3">
      <c r="D16" s="11" t="s">
        <v>14</v>
      </c>
      <c r="E16" s="12" t="s">
        <v>3</v>
      </c>
      <c r="F16" s="9">
        <v>83.986999999999995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4" sqref="A4:XFD4"/>
    </sheetView>
  </sheetViews>
  <sheetFormatPr defaultRowHeight="14.4" x14ac:dyDescent="0.3"/>
  <cols>
    <col min="1" max="1" width="57.88671875" customWidth="1"/>
    <col min="2" max="2" width="15.5546875" customWidth="1"/>
    <col min="3" max="3" width="16.88671875" style="2" bestFit="1" customWidth="1"/>
    <col min="4" max="4" width="16.88671875" style="2" customWidth="1"/>
    <col min="5" max="5" width="30.6640625" style="2" bestFit="1" customWidth="1"/>
    <col min="6" max="6" width="17.44140625" style="2" customWidth="1"/>
    <col min="7" max="7" width="20.6640625" style="2" customWidth="1"/>
    <col min="8" max="8" width="17.44140625" style="2" customWidth="1"/>
  </cols>
  <sheetData>
    <row r="1" spans="1:16" ht="86.4" x14ac:dyDescent="0.3">
      <c r="A1" s="14" t="s">
        <v>0</v>
      </c>
      <c r="B1" s="4" t="s">
        <v>12</v>
      </c>
      <c r="C1" s="4" t="s">
        <v>10</v>
      </c>
      <c r="D1" s="4" t="s">
        <v>11</v>
      </c>
      <c r="E1" s="15" t="s">
        <v>7</v>
      </c>
      <c r="F1" s="4" t="s">
        <v>6</v>
      </c>
      <c r="G1" s="4" t="s">
        <v>8</v>
      </c>
      <c r="H1" s="4" t="s">
        <v>9</v>
      </c>
    </row>
    <row r="2" spans="1:16" x14ac:dyDescent="0.3">
      <c r="A2" s="17" t="s">
        <v>17</v>
      </c>
      <c r="B2" s="18">
        <v>11697</v>
      </c>
      <c r="C2" s="18">
        <v>15596</v>
      </c>
      <c r="D2" s="18">
        <v>20275</v>
      </c>
      <c r="E2" s="19">
        <f>H7</f>
        <v>48.163439999999994</v>
      </c>
      <c r="F2" s="20">
        <f t="shared" ref="F2:F3" si="0">40+E2</f>
        <v>88.163439999999994</v>
      </c>
      <c r="G2" s="21">
        <f t="shared" ref="G2:G3" si="1">F2*C2</f>
        <v>1374997.01024</v>
      </c>
      <c r="H2" s="21">
        <f t="shared" ref="H2:H3" si="2">G2*1.3</f>
        <v>1787496.1133119999</v>
      </c>
    </row>
    <row r="3" spans="1:16" x14ac:dyDescent="0.3">
      <c r="A3" s="32" t="s">
        <v>17</v>
      </c>
      <c r="B3" s="18">
        <v>11697</v>
      </c>
      <c r="C3" s="18">
        <v>15596</v>
      </c>
      <c r="D3" s="18">
        <v>20275</v>
      </c>
      <c r="E3" s="20">
        <f t="shared" ref="E3" si="3">H8</f>
        <v>47.050440000000002</v>
      </c>
      <c r="F3" s="20">
        <f t="shared" si="0"/>
        <v>87.050440000000009</v>
      </c>
      <c r="G3" s="21">
        <f t="shared" si="1"/>
        <v>1357638.6622400002</v>
      </c>
      <c r="H3" s="21">
        <f t="shared" si="2"/>
        <v>1764930.2609120004</v>
      </c>
    </row>
    <row r="4" spans="1:16" ht="28.8" x14ac:dyDescent="0.3">
      <c r="B4" s="22">
        <f>SUM(B2:B3)</f>
        <v>23394</v>
      </c>
      <c r="C4" s="34">
        <f>SUM(C2:C3)</f>
        <v>31192</v>
      </c>
      <c r="D4" s="34">
        <f>SUM(D2:D3)</f>
        <v>40550</v>
      </c>
      <c r="E4" s="23"/>
      <c r="F4" s="5" t="s">
        <v>19</v>
      </c>
      <c r="G4" s="24">
        <f>SUM(G2:G3)</f>
        <v>2732635.6724800002</v>
      </c>
      <c r="H4" s="25">
        <f>SUM(H2:H3)</f>
        <v>3552426.3742240006</v>
      </c>
    </row>
    <row r="5" spans="1:16" x14ac:dyDescent="0.3">
      <c r="G5" s="5"/>
      <c r="H5" s="6"/>
    </row>
    <row r="6" spans="1:16" ht="72" x14ac:dyDescent="0.3">
      <c r="D6" s="1"/>
      <c r="E6" s="1"/>
      <c r="F6" s="8" t="s">
        <v>21</v>
      </c>
      <c r="G6" s="10"/>
      <c r="H6" s="8" t="s">
        <v>20</v>
      </c>
    </row>
    <row r="7" spans="1:16" x14ac:dyDescent="0.3">
      <c r="C7" s="16"/>
      <c r="D7" s="11" t="s">
        <v>13</v>
      </c>
      <c r="E7" s="12" t="s">
        <v>4</v>
      </c>
      <c r="F7" s="9">
        <v>81.019000000000005</v>
      </c>
      <c r="G7" s="11" t="s">
        <v>13</v>
      </c>
      <c r="H7" s="3">
        <f>((F7+F8+F9+F10+F11)/5)*0.6</f>
        <v>48.163439999999994</v>
      </c>
      <c r="N7" t="s">
        <v>2</v>
      </c>
      <c r="P7" s="7"/>
    </row>
    <row r="8" spans="1:16" x14ac:dyDescent="0.3">
      <c r="C8" s="16"/>
      <c r="D8" s="11" t="s">
        <v>13</v>
      </c>
      <c r="E8" s="12" t="s">
        <v>15</v>
      </c>
      <c r="F8" s="9">
        <v>66.796000000000006</v>
      </c>
      <c r="G8" s="11" t="s">
        <v>14</v>
      </c>
      <c r="H8" s="3">
        <f>((F12+F13+F14+F15+F16)/5)*0.6</f>
        <v>47.050440000000002</v>
      </c>
      <c r="N8" t="s">
        <v>2</v>
      </c>
      <c r="P8" s="7"/>
    </row>
    <row r="9" spans="1:16" x14ac:dyDescent="0.3">
      <c r="C9" s="16"/>
      <c r="D9" s="11" t="s">
        <v>13</v>
      </c>
      <c r="E9" s="12" t="s">
        <v>1</v>
      </c>
      <c r="F9" s="9">
        <v>85.409000000000006</v>
      </c>
      <c r="G9" s="7"/>
      <c r="H9" s="13"/>
      <c r="N9" t="s">
        <v>2</v>
      </c>
      <c r="P9" s="7"/>
    </row>
    <row r="10" spans="1:16" x14ac:dyDescent="0.3">
      <c r="C10" s="16"/>
      <c r="D10" s="11" t="s">
        <v>13</v>
      </c>
      <c r="E10" s="12" t="s">
        <v>5</v>
      </c>
      <c r="F10" s="9">
        <v>82.296000000000006</v>
      </c>
      <c r="G10" s="7"/>
      <c r="H10" s="7"/>
      <c r="N10" t="s">
        <v>2</v>
      </c>
      <c r="P10" s="7"/>
    </row>
    <row r="11" spans="1:16" x14ac:dyDescent="0.3">
      <c r="C11" s="16"/>
      <c r="D11" s="11" t="s">
        <v>13</v>
      </c>
      <c r="E11" s="12" t="s">
        <v>3</v>
      </c>
      <c r="F11" s="9">
        <v>85.841999999999999</v>
      </c>
      <c r="G11" s="7"/>
      <c r="H11" s="7"/>
      <c r="P11" s="7"/>
    </row>
    <row r="12" spans="1:16" x14ac:dyDescent="0.3">
      <c r="C12" s="16"/>
      <c r="D12" s="11" t="s">
        <v>14</v>
      </c>
      <c r="E12" s="12" t="s">
        <v>4</v>
      </c>
      <c r="F12" s="9">
        <v>79.164000000000001</v>
      </c>
      <c r="G12" s="7"/>
      <c r="H12" s="7"/>
      <c r="N12" t="s">
        <v>2</v>
      </c>
      <c r="P12" s="7"/>
    </row>
    <row r="13" spans="1:16" x14ac:dyDescent="0.3">
      <c r="D13" s="11" t="s">
        <v>14</v>
      </c>
      <c r="E13" s="12" t="s">
        <v>15</v>
      </c>
      <c r="F13" s="9">
        <v>64.941000000000003</v>
      </c>
    </row>
    <row r="14" spans="1:16" x14ac:dyDescent="0.3">
      <c r="D14" s="11" t="s">
        <v>14</v>
      </c>
      <c r="E14" s="12" t="s">
        <v>1</v>
      </c>
      <c r="F14" s="9">
        <v>83.554000000000002</v>
      </c>
    </row>
    <row r="15" spans="1:16" x14ac:dyDescent="0.3">
      <c r="D15" s="11" t="s">
        <v>14</v>
      </c>
      <c r="E15" s="12" t="s">
        <v>5</v>
      </c>
      <c r="F15" s="9">
        <v>80.441000000000003</v>
      </c>
    </row>
    <row r="16" spans="1:16" x14ac:dyDescent="0.3">
      <c r="D16" s="11" t="s">
        <v>14</v>
      </c>
      <c r="E16" s="12" t="s">
        <v>3</v>
      </c>
      <c r="F16" s="9">
        <v>83.986999999999995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6" sqref="A6"/>
    </sheetView>
  </sheetViews>
  <sheetFormatPr defaultRowHeight="14.4" x14ac:dyDescent="0.3"/>
  <cols>
    <col min="1" max="1" width="57.88671875" customWidth="1"/>
    <col min="2" max="2" width="15.5546875" customWidth="1"/>
    <col min="3" max="3" width="16.88671875" style="2" bestFit="1" customWidth="1"/>
    <col min="4" max="4" width="16.88671875" style="2" customWidth="1"/>
    <col min="5" max="5" width="30.6640625" style="2" bestFit="1" customWidth="1"/>
    <col min="6" max="6" width="17.44140625" style="2" customWidth="1"/>
    <col min="7" max="7" width="20.6640625" style="2" customWidth="1"/>
    <col min="8" max="8" width="17.44140625" style="2" customWidth="1"/>
  </cols>
  <sheetData>
    <row r="1" spans="1:16" ht="86.4" x14ac:dyDescent="0.3">
      <c r="A1" s="14" t="s">
        <v>0</v>
      </c>
      <c r="B1" s="4" t="s">
        <v>12</v>
      </c>
      <c r="C1" s="4" t="s">
        <v>10</v>
      </c>
      <c r="D1" s="4" t="s">
        <v>11</v>
      </c>
      <c r="E1" s="15" t="s">
        <v>7</v>
      </c>
      <c r="F1" s="4" t="s">
        <v>6</v>
      </c>
      <c r="G1" s="4" t="s">
        <v>8</v>
      </c>
      <c r="H1" s="4" t="s">
        <v>9</v>
      </c>
    </row>
    <row r="2" spans="1:16" x14ac:dyDescent="0.3">
      <c r="A2" s="32" t="s">
        <v>18</v>
      </c>
      <c r="B2" s="18">
        <v>45289.5</v>
      </c>
      <c r="C2" s="18">
        <v>60386</v>
      </c>
      <c r="D2" s="18">
        <v>78502</v>
      </c>
      <c r="E2" s="20">
        <f>H7</f>
        <v>48.163439999999994</v>
      </c>
      <c r="F2" s="20">
        <f t="shared" ref="F2:F3" si="0">40+E2</f>
        <v>88.163439999999994</v>
      </c>
      <c r="G2" s="21">
        <f t="shared" ref="G2:G3" si="1">F2*C2</f>
        <v>5323837.4878399996</v>
      </c>
      <c r="H2" s="21">
        <f t="shared" ref="H2:H3" si="2">G2*1.3</f>
        <v>6920988.7341919998</v>
      </c>
    </row>
    <row r="3" spans="1:16" x14ac:dyDescent="0.3">
      <c r="A3" s="32" t="s">
        <v>18</v>
      </c>
      <c r="B3" s="18">
        <v>45289.5</v>
      </c>
      <c r="C3" s="18">
        <v>60386</v>
      </c>
      <c r="D3" s="18">
        <v>78502</v>
      </c>
      <c r="E3" s="20">
        <f>H8</f>
        <v>47.050440000000002</v>
      </c>
      <c r="F3" s="20">
        <f t="shared" si="0"/>
        <v>87.050440000000009</v>
      </c>
      <c r="G3" s="21">
        <f t="shared" si="1"/>
        <v>5256627.8698400008</v>
      </c>
      <c r="H3" s="21">
        <f t="shared" si="2"/>
        <v>6833616.2307920009</v>
      </c>
    </row>
    <row r="4" spans="1:16" ht="28.8" x14ac:dyDescent="0.3">
      <c r="B4" s="22">
        <f>SUM(B2:B3)</f>
        <v>90579</v>
      </c>
      <c r="C4" s="34">
        <f>SUM(C2:C3)</f>
        <v>120772</v>
      </c>
      <c r="D4" s="34">
        <f>SUM(D2:D3)</f>
        <v>157004</v>
      </c>
      <c r="E4" s="23"/>
      <c r="F4" s="5" t="s">
        <v>19</v>
      </c>
      <c r="G4" s="24">
        <f>SUM(G2:G3)</f>
        <v>10580465.35768</v>
      </c>
      <c r="H4" s="25">
        <f>SUM(H2:H3)</f>
        <v>13754604.964984</v>
      </c>
    </row>
    <row r="5" spans="1:16" x14ac:dyDescent="0.3">
      <c r="G5" s="5"/>
      <c r="H5" s="6"/>
    </row>
    <row r="6" spans="1:16" ht="72" x14ac:dyDescent="0.3">
      <c r="D6" s="1"/>
      <c r="E6" s="1"/>
      <c r="F6" s="8" t="s">
        <v>21</v>
      </c>
      <c r="G6" s="10"/>
      <c r="H6" s="8" t="s">
        <v>20</v>
      </c>
    </row>
    <row r="7" spans="1:16" x14ac:dyDescent="0.3">
      <c r="C7" s="16"/>
      <c r="D7" s="11" t="s">
        <v>13</v>
      </c>
      <c r="E7" s="12" t="s">
        <v>4</v>
      </c>
      <c r="F7" s="9">
        <v>81.019000000000005</v>
      </c>
      <c r="G7" s="11" t="s">
        <v>13</v>
      </c>
      <c r="H7" s="3">
        <f>((F7+F8+F9+F10+F11)/5)*0.6</f>
        <v>48.163439999999994</v>
      </c>
      <c r="N7" t="s">
        <v>2</v>
      </c>
      <c r="P7" s="7"/>
    </row>
    <row r="8" spans="1:16" x14ac:dyDescent="0.3">
      <c r="C8" s="16"/>
      <c r="D8" s="11" t="s">
        <v>13</v>
      </c>
      <c r="E8" s="12" t="s">
        <v>15</v>
      </c>
      <c r="F8" s="9">
        <v>66.796000000000006</v>
      </c>
      <c r="G8" s="11" t="s">
        <v>14</v>
      </c>
      <c r="H8" s="3">
        <f>((F12+F13+F14+F15+F16)/5)*0.6</f>
        <v>47.050440000000002</v>
      </c>
      <c r="N8" t="s">
        <v>2</v>
      </c>
      <c r="P8" s="7"/>
    </row>
    <row r="9" spans="1:16" x14ac:dyDescent="0.3">
      <c r="C9" s="16"/>
      <c r="D9" s="11" t="s">
        <v>13</v>
      </c>
      <c r="E9" s="12" t="s">
        <v>1</v>
      </c>
      <c r="F9" s="9">
        <v>85.409000000000006</v>
      </c>
      <c r="G9" s="7"/>
      <c r="H9" s="13"/>
      <c r="N9" t="s">
        <v>2</v>
      </c>
      <c r="P9" s="7"/>
    </row>
    <row r="10" spans="1:16" x14ac:dyDescent="0.3">
      <c r="C10" s="16"/>
      <c r="D10" s="11" t="s">
        <v>13</v>
      </c>
      <c r="E10" s="12" t="s">
        <v>5</v>
      </c>
      <c r="F10" s="9">
        <v>82.296000000000006</v>
      </c>
      <c r="G10" s="7"/>
      <c r="H10" s="7"/>
      <c r="N10" t="s">
        <v>2</v>
      </c>
      <c r="P10" s="7"/>
    </row>
    <row r="11" spans="1:16" x14ac:dyDescent="0.3">
      <c r="C11" s="16"/>
      <c r="D11" s="11" t="s">
        <v>13</v>
      </c>
      <c r="E11" s="12" t="s">
        <v>3</v>
      </c>
      <c r="F11" s="9">
        <v>85.841999999999999</v>
      </c>
      <c r="G11" s="7"/>
      <c r="H11" s="7"/>
      <c r="P11" s="7"/>
    </row>
    <row r="12" spans="1:16" x14ac:dyDescent="0.3">
      <c r="C12" s="16"/>
      <c r="D12" s="11" t="s">
        <v>14</v>
      </c>
      <c r="E12" s="12" t="s">
        <v>4</v>
      </c>
      <c r="F12" s="9">
        <v>79.164000000000001</v>
      </c>
      <c r="G12" s="7"/>
      <c r="H12" s="7"/>
      <c r="N12" t="s">
        <v>2</v>
      </c>
      <c r="P12" s="7"/>
    </row>
    <row r="13" spans="1:16" x14ac:dyDescent="0.3">
      <c r="D13" s="11" t="s">
        <v>14</v>
      </c>
      <c r="E13" s="12" t="s">
        <v>15</v>
      </c>
      <c r="F13" s="9">
        <v>64.941000000000003</v>
      </c>
    </row>
    <row r="14" spans="1:16" x14ac:dyDescent="0.3">
      <c r="D14" s="11" t="s">
        <v>14</v>
      </c>
      <c r="E14" s="12" t="s">
        <v>1</v>
      </c>
      <c r="F14" s="9">
        <v>83.554000000000002</v>
      </c>
    </row>
    <row r="15" spans="1:16" x14ac:dyDescent="0.3">
      <c r="D15" s="11" t="s">
        <v>14</v>
      </c>
      <c r="E15" s="12" t="s">
        <v>5</v>
      </c>
      <c r="F15" s="9">
        <v>80.441000000000003</v>
      </c>
    </row>
    <row r="16" spans="1:16" x14ac:dyDescent="0.3">
      <c r="D16" s="11" t="s">
        <v>14</v>
      </c>
      <c r="E16" s="12" t="s">
        <v>3</v>
      </c>
      <c r="F16" s="9">
        <v>83.986999999999995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Becsült érték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Németh.Dóra</cp:lastModifiedBy>
  <dcterms:created xsi:type="dcterms:W3CDTF">2022-10-14T20:29:52Z</dcterms:created>
  <dcterms:modified xsi:type="dcterms:W3CDTF">2025-11-01T16:30:32Z</dcterms:modified>
</cp:coreProperties>
</file>