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155" tabRatio="808" activeTab="5"/>
  </bookViews>
  <sheets>
    <sheet name="nepesseg" sheetId="12" r:id="rId1"/>
    <sheet name="allaskeresok" sheetId="13" r:id="rId2"/>
    <sheet name="iskolazottsag" sheetId="5" r:id="rId3"/>
    <sheet name="ellatasok" sheetId="7" r:id="rId4"/>
    <sheet name="lakhatas" sheetId="8" r:id="rId5"/>
    <sheet name="gyermekek" sheetId="9" r:id="rId6"/>
    <sheet name="nok" sheetId="14" r:id="rId7"/>
    <sheet name="idősek" sheetId="15" r:id="rId8"/>
    <sheet name="fogyatékos személyek" sheetId="11" r:id="rId9"/>
  </sheets>
  <calcPr calcId="114210"/>
</workbook>
</file>

<file path=xl/calcChain.xml><?xml version="1.0" encoding="utf-8"?>
<calcChain xmlns="http://schemas.openxmlformats.org/spreadsheetml/2006/main">
  <c r="D10" i="11"/>
  <c r="D11" i="15"/>
  <c r="D10"/>
  <c r="K11"/>
  <c r="B10" i="7"/>
  <c r="D10"/>
  <c r="V11" i="5"/>
  <c r="AB11"/>
  <c r="Z11"/>
  <c r="X11"/>
  <c r="S11"/>
  <c r="N12"/>
  <c r="L12"/>
  <c r="J12"/>
  <c r="I12" i="13"/>
  <c r="D12"/>
  <c r="J12"/>
  <c r="H12"/>
  <c r="F12"/>
  <c r="AL12"/>
  <c r="AG12"/>
  <c r="AM12"/>
  <c r="AK12"/>
  <c r="AI12"/>
  <c r="Z12"/>
  <c r="AB12"/>
  <c r="AA12"/>
  <c r="U10" i="12"/>
  <c r="C10"/>
  <c r="L10" i="14"/>
  <c r="BC12" i="9"/>
  <c r="BE12"/>
  <c r="AF9" i="12"/>
  <c r="C9"/>
  <c r="AD9" i="7"/>
  <c r="G10"/>
  <c r="P10"/>
  <c r="B9"/>
  <c r="N10"/>
  <c r="D9" i="11"/>
  <c r="D9" i="15"/>
  <c r="AQ10"/>
  <c r="AO10"/>
  <c r="AQ9"/>
  <c r="AO9"/>
  <c r="X11"/>
  <c r="S11"/>
  <c r="O11"/>
  <c r="P11"/>
  <c r="Q10"/>
  <c r="S10"/>
  <c r="O10"/>
  <c r="N10"/>
  <c r="P10"/>
  <c r="K10"/>
  <c r="K9"/>
  <c r="V10"/>
  <c r="X10"/>
  <c r="C10" i="14"/>
  <c r="E10"/>
  <c r="B10"/>
  <c r="D10"/>
  <c r="L9"/>
  <c r="C5"/>
  <c r="E5"/>
  <c r="C6"/>
  <c r="E6"/>
  <c r="C7"/>
  <c r="E7"/>
  <c r="C8"/>
  <c r="E8"/>
  <c r="C9"/>
  <c r="E9"/>
  <c r="C4"/>
  <c r="E4"/>
  <c r="B5"/>
  <c r="D5"/>
  <c r="B6"/>
  <c r="D6"/>
  <c r="B7"/>
  <c r="D7"/>
  <c r="B8"/>
  <c r="D8"/>
  <c r="B9"/>
  <c r="D9"/>
  <c r="B4"/>
  <c r="D4"/>
  <c r="BC11" i="9"/>
  <c r="BE11"/>
  <c r="BC10"/>
  <c r="BE10"/>
  <c r="I10" i="7"/>
  <c r="D9"/>
  <c r="V10" i="5"/>
  <c r="AB10"/>
  <c r="N11"/>
  <c r="L11"/>
  <c r="J11"/>
  <c r="S10"/>
  <c r="X10"/>
  <c r="Z10"/>
  <c r="AL11" i="13"/>
  <c r="AK11"/>
  <c r="AI11"/>
  <c r="AG11"/>
  <c r="Z11"/>
  <c r="AB11"/>
  <c r="T3"/>
  <c r="T23"/>
  <c r="I11"/>
  <c r="H11"/>
  <c r="F11"/>
  <c r="D11"/>
  <c r="U9" i="12"/>
  <c r="Z9"/>
  <c r="I70"/>
  <c r="I69"/>
  <c r="I68"/>
  <c r="I67"/>
  <c r="I66"/>
  <c r="I64"/>
  <c r="K68"/>
  <c r="I54"/>
  <c r="I53"/>
  <c r="I52"/>
  <c r="I51"/>
  <c r="I50"/>
  <c r="I48"/>
  <c r="K52"/>
  <c r="AM11" i="13"/>
  <c r="AA11"/>
  <c r="T9"/>
  <c r="T17"/>
  <c r="T11"/>
  <c r="T5"/>
  <c r="T13"/>
  <c r="T21"/>
  <c r="T19"/>
  <c r="T7"/>
  <c r="T15"/>
  <c r="J11"/>
  <c r="J66" i="12"/>
  <c r="K67"/>
  <c r="J70"/>
  <c r="J64"/>
  <c r="K66"/>
  <c r="J69"/>
  <c r="K70"/>
  <c r="K64"/>
  <c r="J68"/>
  <c r="K69"/>
  <c r="J67"/>
  <c r="J54"/>
  <c r="K54"/>
  <c r="J50"/>
  <c r="K50"/>
  <c r="J53"/>
  <c r="K48"/>
  <c r="J52"/>
  <c r="K53"/>
  <c r="K51"/>
  <c r="J48"/>
  <c r="J51"/>
  <c r="D4" i="11"/>
  <c r="D5"/>
  <c r="D6"/>
  <c r="D7"/>
  <c r="D8"/>
  <c r="D3"/>
  <c r="D3" i="15"/>
  <c r="Z10" i="13"/>
  <c r="AB10"/>
  <c r="Z6"/>
  <c r="AB6"/>
  <c r="Z7"/>
  <c r="AA7"/>
  <c r="Z8"/>
  <c r="AB8"/>
  <c r="Z9"/>
  <c r="AA9"/>
  <c r="Z5"/>
  <c r="AA5"/>
  <c r="V5" i="15"/>
  <c r="X5"/>
  <c r="V6"/>
  <c r="X6"/>
  <c r="V7"/>
  <c r="X7"/>
  <c r="V8"/>
  <c r="X8"/>
  <c r="V9"/>
  <c r="X9"/>
  <c r="V4"/>
  <c r="O9"/>
  <c r="O8"/>
  <c r="O7"/>
  <c r="O6"/>
  <c r="O5"/>
  <c r="N5"/>
  <c r="P5"/>
  <c r="K8"/>
  <c r="K7"/>
  <c r="K6"/>
  <c r="K5"/>
  <c r="K4"/>
  <c r="D4"/>
  <c r="D5"/>
  <c r="D6"/>
  <c r="D7"/>
  <c r="D8"/>
  <c r="L4" i="14"/>
  <c r="L5"/>
  <c r="L6"/>
  <c r="L7"/>
  <c r="L8"/>
  <c r="BC5" i="9"/>
  <c r="BE5"/>
  <c r="BC6"/>
  <c r="BE6"/>
  <c r="BC7"/>
  <c r="BE7"/>
  <c r="BC8"/>
  <c r="BE8"/>
  <c r="BC9"/>
  <c r="BE9"/>
  <c r="AD4" i="7"/>
  <c r="AD5"/>
  <c r="AD6"/>
  <c r="AD7"/>
  <c r="AD8"/>
  <c r="V5" i="5"/>
  <c r="AB5"/>
  <c r="V6"/>
  <c r="X6"/>
  <c r="V7"/>
  <c r="Z7"/>
  <c r="V8"/>
  <c r="X8"/>
  <c r="V9"/>
  <c r="X9"/>
  <c r="S5"/>
  <c r="S6"/>
  <c r="S7"/>
  <c r="S8"/>
  <c r="S9"/>
  <c r="AG6" i="13"/>
  <c r="AI6"/>
  <c r="AK6"/>
  <c r="AL6"/>
  <c r="AG7"/>
  <c r="AI7"/>
  <c r="AK7"/>
  <c r="AL7"/>
  <c r="AM7"/>
  <c r="AG8"/>
  <c r="AI8"/>
  <c r="AK8"/>
  <c r="AL8"/>
  <c r="AM8"/>
  <c r="AG9"/>
  <c r="AI9"/>
  <c r="AK9"/>
  <c r="AL9"/>
  <c r="AM9"/>
  <c r="AG10"/>
  <c r="AI10"/>
  <c r="AK10"/>
  <c r="AL10"/>
  <c r="Q5" i="15"/>
  <c r="S5"/>
  <c r="O3" i="13"/>
  <c r="O5"/>
  <c r="P3"/>
  <c r="P5"/>
  <c r="Q3"/>
  <c r="Q5"/>
  <c r="R3"/>
  <c r="R19"/>
  <c r="S3"/>
  <c r="S5"/>
  <c r="H5"/>
  <c r="D6"/>
  <c r="F6"/>
  <c r="H6"/>
  <c r="I6"/>
  <c r="D7"/>
  <c r="F7"/>
  <c r="H7"/>
  <c r="I7"/>
  <c r="N6" i="15"/>
  <c r="P6"/>
  <c r="D8" i="13"/>
  <c r="F8"/>
  <c r="H8"/>
  <c r="I8"/>
  <c r="N7" i="15"/>
  <c r="D9" i="13"/>
  <c r="F9"/>
  <c r="H9"/>
  <c r="I9"/>
  <c r="N8" i="15"/>
  <c r="D10" i="13"/>
  <c r="B8" i="7"/>
  <c r="F10" i="13"/>
  <c r="H10"/>
  <c r="I10"/>
  <c r="N9" i="15"/>
  <c r="P9"/>
  <c r="AF4" i="12"/>
  <c r="AF5"/>
  <c r="AF6"/>
  <c r="AF7"/>
  <c r="AF8"/>
  <c r="Z4"/>
  <c r="Z5"/>
  <c r="Z6"/>
  <c r="Z7"/>
  <c r="Z8"/>
  <c r="U4"/>
  <c r="U5"/>
  <c r="U6"/>
  <c r="U7"/>
  <c r="U8"/>
  <c r="L10" i="5"/>
  <c r="L6"/>
  <c r="I8" i="7"/>
  <c r="N8" i="5"/>
  <c r="I6" i="7"/>
  <c r="N6" i="5"/>
  <c r="L7"/>
  <c r="P7" i="7"/>
  <c r="P5"/>
  <c r="C6" i="12"/>
  <c r="C7"/>
  <c r="C8"/>
  <c r="C5"/>
  <c r="C4"/>
  <c r="J6" i="5"/>
  <c r="P8" i="7"/>
  <c r="J8" i="5"/>
  <c r="L8"/>
  <c r="I7" i="7"/>
  <c r="J7" i="5"/>
  <c r="N7"/>
  <c r="L9"/>
  <c r="N9"/>
  <c r="J9"/>
  <c r="O4" i="15"/>
  <c r="AD3" i="7"/>
  <c r="P4" i="12"/>
  <c r="P5"/>
  <c r="P6"/>
  <c r="O7"/>
  <c r="N7"/>
  <c r="E5" i="5"/>
  <c r="D5"/>
  <c r="E6"/>
  <c r="D6"/>
  <c r="I4" i="12"/>
  <c r="I6"/>
  <c r="I7"/>
  <c r="K11"/>
  <c r="K9"/>
  <c r="K8"/>
  <c r="K7"/>
  <c r="K6"/>
  <c r="J11"/>
  <c r="J9"/>
  <c r="J8"/>
  <c r="J7"/>
  <c r="J6"/>
  <c r="N3" i="13"/>
  <c r="N5"/>
  <c r="Z3" i="12"/>
  <c r="AQ8" i="15"/>
  <c r="AO8"/>
  <c r="AQ7"/>
  <c r="AO7"/>
  <c r="AQ6"/>
  <c r="AO6"/>
  <c r="AQ5"/>
  <c r="AO5"/>
  <c r="AQ4"/>
  <c r="AO4"/>
  <c r="L3" i="14"/>
  <c r="AL5" i="13"/>
  <c r="AK5"/>
  <c r="AI5"/>
  <c r="AG5"/>
  <c r="AM5"/>
  <c r="Q4" i="15"/>
  <c r="S4"/>
  <c r="I5" i="13"/>
  <c r="F5"/>
  <c r="D5"/>
  <c r="I11" i="12"/>
  <c r="X4" i="15"/>
  <c r="U3" i="12"/>
  <c r="I9"/>
  <c r="AF3"/>
  <c r="I8"/>
  <c r="BC4" i="9"/>
  <c r="BE4"/>
  <c r="V4" i="5"/>
  <c r="X4"/>
  <c r="S4"/>
  <c r="Z4"/>
  <c r="J4" i="12"/>
  <c r="K4"/>
  <c r="AB4" i="5"/>
  <c r="X7"/>
  <c r="AB6"/>
  <c r="Z8"/>
  <c r="Z5"/>
  <c r="Z9"/>
  <c r="AB9"/>
  <c r="AB8"/>
  <c r="Z6"/>
  <c r="X5"/>
  <c r="P7" i="12"/>
  <c r="P7" i="15"/>
  <c r="O15" i="13"/>
  <c r="R9"/>
  <c r="R7"/>
  <c r="R13"/>
  <c r="R11"/>
  <c r="R17"/>
  <c r="R23"/>
  <c r="R21"/>
  <c r="R5"/>
  <c r="AA6"/>
  <c r="P8" i="15"/>
  <c r="J5" i="13"/>
  <c r="G9" i="7"/>
  <c r="P9"/>
  <c r="J9" i="13"/>
  <c r="Q15"/>
  <c r="AM10"/>
  <c r="AM6"/>
  <c r="Q8" i="15"/>
  <c r="S8"/>
  <c r="AB7" i="13"/>
  <c r="AB9"/>
  <c r="AA8"/>
  <c r="AA10"/>
  <c r="Q9" i="15"/>
  <c r="S9"/>
  <c r="Q7"/>
  <c r="S7"/>
  <c r="Q6"/>
  <c r="S6"/>
  <c r="AB5" i="13"/>
  <c r="R15"/>
  <c r="Q13"/>
  <c r="Q11"/>
  <c r="P19"/>
  <c r="S7"/>
  <c r="S17"/>
  <c r="P9"/>
  <c r="P17"/>
  <c r="P7"/>
  <c r="P15"/>
  <c r="P11"/>
  <c r="P13"/>
  <c r="P21"/>
  <c r="P23"/>
  <c r="O13"/>
  <c r="O19"/>
  <c r="O17"/>
  <c r="N21"/>
  <c r="N7"/>
  <c r="N13"/>
  <c r="N11"/>
  <c r="N23"/>
  <c r="N15"/>
  <c r="N4" i="15"/>
  <c r="P4"/>
  <c r="J5" i="5"/>
  <c r="I4" i="7"/>
  <c r="P4"/>
  <c r="N4"/>
  <c r="D3"/>
  <c r="D8"/>
  <c r="N9"/>
  <c r="D6"/>
  <c r="N7"/>
  <c r="N5"/>
  <c r="D4"/>
  <c r="D7"/>
  <c r="N8"/>
  <c r="D5"/>
  <c r="N6"/>
  <c r="N5" i="5"/>
  <c r="S21" i="13"/>
  <c r="J10"/>
  <c r="Q19"/>
  <c r="N9"/>
  <c r="N19"/>
  <c r="L5" i="5"/>
  <c r="I9" i="7"/>
  <c r="J10" i="5"/>
  <c r="P6" i="7"/>
  <c r="J8" i="13"/>
  <c r="O21"/>
  <c r="Q21"/>
  <c r="S13"/>
  <c r="S23"/>
  <c r="O7"/>
  <c r="J6"/>
  <c r="Q9"/>
  <c r="O23"/>
  <c r="S9"/>
  <c r="S19"/>
  <c r="N17"/>
  <c r="I5" i="7"/>
  <c r="N10" i="5"/>
  <c r="O9" i="13"/>
  <c r="Q7"/>
  <c r="Q23"/>
  <c r="S15"/>
  <c r="S11"/>
  <c r="O11"/>
  <c r="J7"/>
  <c r="Q17"/>
  <c r="AB7" i="5"/>
</calcChain>
</file>

<file path=xl/sharedStrings.xml><?xml version="1.0" encoding="utf-8"?>
<sst xmlns="http://schemas.openxmlformats.org/spreadsheetml/2006/main" count="611" uniqueCount="288">
  <si>
    <t>3. számú táblázat - Öregedési index</t>
  </si>
  <si>
    <t>4. számú táblázat - Belföldi vándorlások</t>
  </si>
  <si>
    <t>5. számú táblázat - Természetes szaporodás</t>
  </si>
  <si>
    <t>Fő</t>
  </si>
  <si>
    <t>Változás</t>
  </si>
  <si>
    <t>fő</t>
  </si>
  <si>
    <t>%</t>
  </si>
  <si>
    <t>18-29 évesek száma</t>
  </si>
  <si>
    <t>Nyilvántartott pályakezdő álláskeresők száma</t>
  </si>
  <si>
    <t>Férfi</t>
  </si>
  <si>
    <t>Nő</t>
  </si>
  <si>
    <t>Forrás: TeIR, Nemzeti Munkaügyi Hivatal</t>
  </si>
  <si>
    <t>3.2.5. számú táblázat - Alacsonyan iskolázott népesség</t>
  </si>
  <si>
    <t>3.2.7. számú táblázat - Felnőttoktatásban résztvevők</t>
  </si>
  <si>
    <t>3.2.8. számú táblázat - Felnőttoktatásban résztvevők száma középfokú iskolában</t>
  </si>
  <si>
    <t>Összesen</t>
  </si>
  <si>
    <t> Fő</t>
  </si>
  <si>
    <t>Forrás: TeIR, Területi Államháztartási és Közigazgatási Információs Szolgálat (TÁKISZ)</t>
  </si>
  <si>
    <t>3.3.1. számú táblázat - Álláskeresési segélyben részesülők száma</t>
  </si>
  <si>
    <t>3.6.1. számú táblázat – Orvosi ellátás</t>
  </si>
  <si>
    <t>3.6.2. számú táblázat - Közgyógyellátási igazolvánnyal rendelkezők száma</t>
  </si>
  <si>
    <t>3.6.3. számú táblázat - Ápolási díjban részesítettek száma</t>
  </si>
  <si>
    <t>3.4.1. számú táblázat - Lakásállomány</t>
  </si>
  <si>
    <t>4.1.1. számú táblázat - Védelembe vett és veszélyeztetett kiskorú gyermekek száma</t>
  </si>
  <si>
    <t>4.3.1. számú táblázat – Védőnői álláshelyek száma</t>
  </si>
  <si>
    <t>4.3.2. számú táblázat – Gyermekorvosi ellátás jellemzői</t>
  </si>
  <si>
    <t>4.3.3. számú táblázat - Bölcsődék és bölcsődébe beíratott gyermekek száma</t>
  </si>
  <si>
    <t>4.4.12. számú táblázat - A 8. évfolyamot eredményesen befejezettek a nappali oktatásban</t>
  </si>
  <si>
    <t xml:space="preserve"> Ingyenes étkezésben résztvevők száma óvoda</t>
  </si>
  <si>
    <t>Ingyenes étkezésben résztvevők száma iskola 1-8. évfolyam</t>
  </si>
  <si>
    <t>50 százalékos mértékű kedvezményes étkezésre jogosultak száma 1-13. évfolyam</t>
  </si>
  <si>
    <t>Nyári étkeztetésben részesülők száma</t>
  </si>
  <si>
    <t>Egy védőnőre jutó gyermekek száma</t>
  </si>
  <si>
    <t>Betöltetlen felnőtt háziorvosi praxis/ok száma</t>
  </si>
  <si>
    <t>Háziorvos által ellátott személyek száma</t>
  </si>
  <si>
    <t xml:space="preserve">Gyermekorvos által ellátott gyerekek száma </t>
  </si>
  <si>
    <t xml:space="preserve">Felnőtt házi orvos által ellátott gyerekek száma </t>
  </si>
  <si>
    <t> ÓVODAI ELLÁTOTTSÁG</t>
  </si>
  <si>
    <t>db</t>
  </si>
  <si>
    <t xml:space="preserve"> </t>
  </si>
  <si>
    <t>Hiányzó létszám</t>
  </si>
  <si>
    <t>Az óvoda telephelyeinek száma</t>
  </si>
  <si>
    <t>Hány településről járnak be a gyermekek</t>
  </si>
  <si>
    <t>Óvodai férőhelyek száma</t>
  </si>
  <si>
    <t>2012/2013</t>
  </si>
  <si>
    <t>Gyógypedagógusok létszáma</t>
  </si>
  <si>
    <t>Az óvoda nyitvatartási ideje (...h-tól ...h-ig):</t>
  </si>
  <si>
    <t>2013/2014</t>
  </si>
  <si>
    <t>A nyári óvoda-bezárás időtartama: ()</t>
  </si>
  <si>
    <t>2014/2015</t>
  </si>
  <si>
    <t>Személyi feltételek</t>
  </si>
  <si>
    <t>2015/2016</t>
  </si>
  <si>
    <t>Óvodapedagógusok száma</t>
  </si>
  <si>
    <t>2016/2017</t>
  </si>
  <si>
    <t>Kisegítő személyzet</t>
  </si>
  <si>
    <t>Ebből diplomás óvodapedagógusok száma</t>
  </si>
  <si>
    <t>Forrás: TeIR, KSH Tstar, Önkormányzati adatok</t>
  </si>
  <si>
    <t>Forrás: TeIR, KSH Tstar, önkormányzati adatgyűjtés</t>
  </si>
  <si>
    <t>Forrás: TeIR, KSH Tstar, Intézményi</t>
  </si>
  <si>
    <t>Dajka/gondozónő</t>
  </si>
  <si>
    <t>7.1.2. számú táblázat - Nappali ellátásban részesülő fogyatékos személyek száma</t>
  </si>
  <si>
    <t>5.1.1. számú táblázat - Foglalkoztatás és munkanélküliség a nők körében</t>
  </si>
  <si>
    <t>5.3. számú táblázat - Családtervezés, anya- és gyermekgondozás területe</t>
  </si>
  <si>
    <t>Munkavállalási korúak száma</t>
  </si>
  <si>
    <t>Foglalkoztatottak</t>
  </si>
  <si>
    <t>Munkanélküliek</t>
  </si>
  <si>
    <t>0-3 év közötti gyermekek száma</t>
  </si>
  <si>
    <t>Forrás: TeIr és helyi adatgyűjtés</t>
  </si>
  <si>
    <t>Forrás: TeIR és helyi adatgyűjtés</t>
  </si>
  <si>
    <t>6.2.3. számú táblázat - Hátrányos megkülönböztetés a foglalkoztatás terén</t>
  </si>
  <si>
    <t>Önkormányzati</t>
  </si>
  <si>
    <t>Munkaügyi Központ által támogatott</t>
  </si>
  <si>
    <t>Civil</t>
  </si>
  <si>
    <t>Egyéb</t>
  </si>
  <si>
    <t>Regisztrált munkanélküliek száma</t>
  </si>
  <si>
    <t>Tartós munkanélküliek száma</t>
  </si>
  <si>
    <t>Mozielőadás látogatása</t>
  </si>
  <si>
    <t>Színházelőadás látogatása</t>
  </si>
  <si>
    <t>Múzeumi kiállítás megtekintése</t>
  </si>
  <si>
    <t>Könyvtár látogatása</t>
  </si>
  <si>
    <t>Közművelődési intézmény rendezvényén részvétel</t>
  </si>
  <si>
    <t>Vallásgyakorlás templomban</t>
  </si>
  <si>
    <t>Sportrendezvényen részvétel</t>
  </si>
  <si>
    <t>Összes megkérdezett</t>
  </si>
  <si>
    <t>Számítógépet használni tudók száma</t>
  </si>
  <si>
    <t>Internetet használni tudók száma</t>
  </si>
  <si>
    <t>Az idősebb célcsoport igényeit célzó programok száma</t>
  </si>
  <si>
    <t>alkalom</t>
  </si>
  <si>
    <t>Forrás: Helyi adatgyűjtés</t>
  </si>
  <si>
    <t>Forrás: Helyi adatgyűjtés, TeIR</t>
  </si>
  <si>
    <t>Év</t>
  </si>
  <si>
    <t xml:space="preserve">Korcsoport </t>
  </si>
  <si>
    <t>15-64 év közötti állandó népesség (fő)</t>
  </si>
  <si>
    <t>Regisztrált munkanélküliek/ nyilvántartott álláskeresők száma összesen</t>
  </si>
  <si>
    <t>3.2.2. számú táblázat - Regisztrált munkanélküliek/nyilvántartott álláskeresők száma korcsoportok szerint</t>
  </si>
  <si>
    <t xml:space="preserve">3.3.2. számú táblázat - Járadékra jogosult regisztrált munkanélküliek/nyilvántartott álláskeresők száma </t>
  </si>
  <si>
    <t>4.4.7. számú táblázat - Általános iskolában tanulók száma, általános iskolai napközis tanulók száma</t>
  </si>
  <si>
    <t>1-8 évfolyamon összesen</t>
  </si>
  <si>
    <t>6.4.1. számú - Művelődési közintézmények adatai</t>
  </si>
  <si>
    <t>Forrás: TEIR</t>
  </si>
  <si>
    <t>6.3.2. számú táblázat - Időskorúak járadékában részesítettek átlagos száma</t>
  </si>
  <si>
    <t>4.1.2. számú táblázat - Rendszeres gyermekvédelmi kedvezményben részesítettek évi átlagos száma</t>
  </si>
  <si>
    <t>3.4.2. számú táblázat - Lakásfenntartási és adósságcsökkentési támogatásban részesülők száma</t>
  </si>
  <si>
    <t>7.1.1 számú táblázat - Megváltozott munkaképességű személyek szociális ellátásaiban részesülők száma nemenként</t>
  </si>
  <si>
    <t>15-64 évesek %-ában</t>
  </si>
  <si>
    <t>Álláskeresési segélyben részesülők %</t>
  </si>
  <si>
    <t>Általános iskolások száma</t>
  </si>
  <si>
    <t>Óvodai gyermekcsoportok száma (gyógypedagógiai neveléssel együtt)</t>
  </si>
  <si>
    <t>6.1.1. számú táblázat – Nyugdíjban, ellátásban, járadékban és egyéb járandóságban részesülők száma</t>
  </si>
  <si>
    <t>Egyenleg</t>
  </si>
  <si>
    <t>Középfokú felnőttoktatásban résztvevők összesen</t>
  </si>
  <si>
    <t xml:space="preserve">4.4.2. számú táblázat - Óvodai nevelés adatai </t>
  </si>
  <si>
    <t>Összes nyugdíjas</t>
  </si>
  <si>
    <t>Nők</t>
  </si>
  <si>
    <t>Férfiak</t>
  </si>
  <si>
    <t>Év </t>
  </si>
  <si>
    <t>Fő összesen</t>
  </si>
  <si>
    <t>Iskolai végzettséggel
nem rendelkező 15 éves és idősebb népesség, a megfelelő korúak százalékában</t>
  </si>
  <si>
    <t xml:space="preserve">Legalább az általános iskola 8. évfolyamát elvégzett 15 éves és idősebb népesség, a megfelelő korúak százalékában  </t>
  </si>
  <si>
    <t> Év</t>
  </si>
  <si>
    <t>Gimnáziumi felnőttoktatásban résztvevők</t>
  </si>
  <si>
    <t>1. számú táblázat - Lakónépesség száma az év végén</t>
  </si>
  <si>
    <t>Korcsoport</t>
  </si>
  <si>
    <t>15 éves gyermekek száma</t>
  </si>
  <si>
    <t>2.2. számú táblázat - 15-17 éves gyermekek száma</t>
  </si>
  <si>
    <t>Az állandó népességből a megfelelő korcsoportú nők és férfiak aránya (%)</t>
  </si>
  <si>
    <t xml:space="preserve">Szakközépiskolai felnőttoktatásban résztvevők száma
</t>
  </si>
  <si>
    <t>Munkanélküliek %-ában</t>
  </si>
  <si>
    <t>Bérlakás állomány (db)</t>
  </si>
  <si>
    <t>Szociális lakásállomány (db)</t>
  </si>
  <si>
    <t>Egyéb lakáscélra használt nem lakáscélú ingatlanok (db)</t>
  </si>
  <si>
    <t>Szociális szempontból felvett gyerekek száma (munkanélküli szülő, veszélyeztetett gyermek, nappali tagozaton tanuló szülő)</t>
  </si>
  <si>
    <t>3-6 éves korú gyermekek száma</t>
  </si>
  <si>
    <t>Tanév</t>
  </si>
  <si>
    <t>Átlagos gyermekszám védőnőnként</t>
  </si>
  <si>
    <r>
      <t xml:space="preserve">Férfiak
</t>
    </r>
    <r>
      <rPr>
        <sz val="11"/>
        <color theme="1"/>
        <rFont val="Calibri"/>
        <family val="2"/>
        <charset val="238"/>
        <scheme val="minor"/>
      </rPr>
      <t>(TS 0801)</t>
    </r>
  </si>
  <si>
    <r>
      <t xml:space="preserve">Nők
</t>
    </r>
    <r>
      <rPr>
        <sz val="11"/>
        <color theme="1"/>
        <rFont val="Calibri"/>
        <family val="2"/>
        <charset val="238"/>
        <scheme val="minor"/>
      </rPr>
      <t>(TS 0802)</t>
    </r>
  </si>
  <si>
    <r>
      <t xml:space="preserve">Védőnők száma
</t>
    </r>
    <r>
      <rPr>
        <sz val="11"/>
        <color theme="1"/>
        <rFont val="Calibri"/>
        <family val="2"/>
        <charset val="238"/>
        <scheme val="minor"/>
      </rPr>
      <t>(TS 3201)</t>
    </r>
  </si>
  <si>
    <t>Egyházi fenntartású intézményben</t>
  </si>
  <si>
    <t xml:space="preserve">Civil fenntartású intézményben </t>
  </si>
  <si>
    <r>
      <t xml:space="preserve">Szakiskolai felnőttoktatásban  résztvevők száma
</t>
    </r>
    <r>
      <rPr>
        <sz val="11"/>
        <rFont val="Calibri"/>
        <family val="2"/>
        <charset val="238"/>
      </rPr>
      <t>(TS 3501)</t>
    </r>
  </si>
  <si>
    <t>2.1. számú táblázat - Állandó népesség összetétele nemek és korcsoportok szerint (a 2016-os év adatai)</t>
  </si>
  <si>
    <t>3.2.6. számú táblázat - Regisztrált munkanélküliek/nyilvántartott álláskeresők száma iskolai végzettség szerint</t>
  </si>
  <si>
    <t>Regisztrált munkanélküliek/nyilvántartott álláskeresők megoszlása iskolai végzettség szerint</t>
  </si>
  <si>
    <t>Regisztrált munkanélküliek/nyilvántartott álláskeresők száma összesen</t>
  </si>
  <si>
    <t>3.2.3. számú tábla - A 180 napnál hosszabb ideje regisztrált munkanélküliek/nyilvántartott álláskeresők száma és aránya nemek szerint</t>
  </si>
  <si>
    <t>Ebből elégtelen lakhatási körülményeket biztosító lakások száma</t>
  </si>
  <si>
    <t>Forrás: TeIR, KSH-TSTAR</t>
  </si>
  <si>
    <t>Forrás: TEIR - KSH, Népszámlálási adatok</t>
  </si>
  <si>
    <t>Forrás: TeIR, KSH Népszámlálás</t>
  </si>
  <si>
    <t>Forrás: TeIR, KSH Tstar</t>
  </si>
  <si>
    <t>Forrás: TeIR, KSH Tstar, önkormányzati adatok</t>
  </si>
  <si>
    <t>Forrás: TeIR, KSH Tstar, Önkormányzati adatgyűjtés</t>
  </si>
  <si>
    <t>2011/2012</t>
  </si>
  <si>
    <t>Forrás: TeIR, KSH Tstar  Forrás: Önkormányzati és intézményfenntartói, tankerületi adatok</t>
  </si>
  <si>
    <t>6.3.1. számú táblázat - 65 évnél idősebb népesség és nappali ellátásban részesülő időskorúak száma</t>
  </si>
  <si>
    <t>Forrás: TeIR, KSH Tstar; a központi adatokat célszerű bontani a helyi adatszolgáltatók segítségével</t>
  </si>
  <si>
    <t>Nők és férfiak aránya, a 180 napon túli nyilvántartott álláskeresőkön belül</t>
  </si>
  <si>
    <t>180 napon túli nyilvántartott álláskeresők száma nemek szerint</t>
  </si>
  <si>
    <t>Nem önkormányzati bölcsődék száma (munkahelyi, magán stb.)</t>
  </si>
  <si>
    <t>Működő (összes) bölcsődei férőhelyek száma</t>
  </si>
  <si>
    <t>Működő, önkormányzati bölcsődei férőhelyek száma</t>
  </si>
  <si>
    <t>Egyéb, nem önkormányzati bölcsődei (munkahelyi, magán stb.) férőhelyek száma</t>
  </si>
  <si>
    <r>
      <t xml:space="preserve">Családi napköziben engedélyezett férőhelyek száma (december 31-én)
</t>
    </r>
    <r>
      <rPr>
        <sz val="11"/>
        <rFont val="Calibri"/>
        <family val="2"/>
        <charset val="238"/>
      </rPr>
      <t>(TS 4901)</t>
    </r>
  </si>
  <si>
    <t>4.3.4. számú táblázat - Bölcsődében és családi napköziben engedélyezett férőhelyek száma</t>
  </si>
  <si>
    <r>
      <t xml:space="preserve">Óvodai gyermekcsoportok száma - gyógypedagógiai neveléssel együtt </t>
    </r>
    <r>
      <rPr>
        <sz val="11"/>
        <rFont val="Calibri"/>
        <family val="2"/>
        <charset val="238"/>
      </rPr>
      <t xml:space="preserve">(TS 2401) </t>
    </r>
  </si>
  <si>
    <t>3.3.3. számú táblázat - Aktív korúak ellátása - Rendszeres szociális segélyben, egészségkárosodási és gyermekfelügyeleti támogatásban, valamint foglalkoztatást helyettesítő támogatásban részesítettek száma</t>
  </si>
  <si>
    <t>Foglalkoztatást helyettesítő támogatásban részesítettek átlagos havi száma (2015. március 01-től az ellátásra való jogosultság megváltozott)</t>
  </si>
  <si>
    <r>
      <t xml:space="preserve">Férfiak
</t>
    </r>
    <r>
      <rPr>
        <sz val="11"/>
        <rFont val="Calibri"/>
        <family val="2"/>
        <charset val="238"/>
      </rPr>
      <t>(TS 0803)</t>
    </r>
  </si>
  <si>
    <r>
      <t xml:space="preserve">Nők
</t>
    </r>
    <r>
      <rPr>
        <sz val="11"/>
        <rFont val="Calibri"/>
        <family val="2"/>
        <charset val="238"/>
      </rPr>
      <t>(TS 0804)</t>
    </r>
  </si>
  <si>
    <r>
      <t xml:space="preserve">Fő
</t>
    </r>
    <r>
      <rPr>
        <sz val="11"/>
        <rFont val="Calibri"/>
        <family val="2"/>
        <charset val="238"/>
      </rPr>
      <t>(TS 0101)</t>
    </r>
  </si>
  <si>
    <r>
      <t xml:space="preserve">65 év feletti állandó lakosok száma (fő)
</t>
    </r>
    <r>
      <rPr>
        <sz val="11"/>
        <rFont val="Calibri"/>
        <family val="2"/>
        <charset val="238"/>
      </rPr>
      <t>(TS 0328)</t>
    </r>
  </si>
  <si>
    <r>
      <t xml:space="preserve">0-14 éves korú állandó lakosok száma (fő)
</t>
    </r>
    <r>
      <rPr>
        <sz val="11"/>
        <rFont val="Calibri"/>
        <family val="2"/>
        <charset val="238"/>
      </rPr>
      <t>(TS 0327)</t>
    </r>
  </si>
  <si>
    <r>
      <t xml:space="preserve">Állandó jellegű odavándorlás
</t>
    </r>
    <r>
      <rPr>
        <sz val="11"/>
        <rFont val="Calibri"/>
        <family val="2"/>
        <charset val="238"/>
      </rPr>
      <t>(TS 0601)</t>
    </r>
  </si>
  <si>
    <r>
      <t xml:space="preserve">Elvándorlás
</t>
    </r>
    <r>
      <rPr>
        <sz val="11"/>
        <rFont val="Calibri"/>
        <family val="2"/>
        <charset val="238"/>
      </rPr>
      <t>(TS 0600)</t>
    </r>
  </si>
  <si>
    <r>
      <t xml:space="preserve">Állandó oda-, és elvándorlások különbségének 1000 állandó lakosra vetített száma
</t>
    </r>
    <r>
      <rPr>
        <sz val="11"/>
        <rFont val="Calibri"/>
        <family val="2"/>
        <charset val="238"/>
      </rPr>
      <t>(TS 0602)</t>
    </r>
  </si>
  <si>
    <r>
      <t xml:space="preserve">Élveszületések száma
</t>
    </r>
    <r>
      <rPr>
        <sz val="11"/>
        <rFont val="Calibri"/>
        <family val="2"/>
        <charset val="238"/>
      </rPr>
      <t>(TS 0701)</t>
    </r>
  </si>
  <si>
    <r>
      <t xml:space="preserve">Halálozások száma
</t>
    </r>
    <r>
      <rPr>
        <sz val="11"/>
        <rFont val="Calibri"/>
        <family val="2"/>
        <charset val="238"/>
      </rPr>
      <t>(TS 0702)</t>
    </r>
  </si>
  <si>
    <r>
      <t xml:space="preserve">Összesen
</t>
    </r>
    <r>
      <rPr>
        <sz val="11"/>
        <rFont val="Calibri"/>
        <family val="2"/>
        <charset val="238"/>
      </rPr>
      <t>(TS 0301)</t>
    </r>
  </si>
  <si>
    <r>
      <rPr>
        <b/>
        <sz val="11"/>
        <rFont val="Calibri"/>
        <family val="2"/>
        <charset val="238"/>
      </rPr>
      <t xml:space="preserve">Állandó népesség száma </t>
    </r>
    <r>
      <rPr>
        <sz val="11"/>
        <rFont val="Calibri"/>
        <family val="2"/>
        <charset val="238"/>
      </rPr>
      <t>(férfiak TS 0300, nők TS 0302)</t>
    </r>
  </si>
  <si>
    <r>
      <rPr>
        <b/>
        <sz val="11"/>
        <rFont val="Calibri"/>
        <family val="2"/>
        <charset val="238"/>
      </rPr>
      <t>0-2 évesek</t>
    </r>
    <r>
      <rPr>
        <sz val="11"/>
        <rFont val="Calibri"/>
        <family val="2"/>
        <charset val="238"/>
      </rPr>
      <t xml:space="preserve"> (összes száma TS 0305, aránya TS 0316)</t>
    </r>
  </si>
  <si>
    <r>
      <rPr>
        <b/>
        <sz val="11"/>
        <rFont val="Calibri"/>
        <family val="2"/>
        <charset val="238"/>
      </rPr>
      <t>16 éves gyermekek száma</t>
    </r>
    <r>
      <rPr>
        <sz val="11"/>
        <rFont val="Calibri"/>
        <family val="2"/>
        <charset val="238"/>
      </rPr>
      <t xml:space="preserve"> (TS 0501)</t>
    </r>
  </si>
  <si>
    <r>
      <rPr>
        <b/>
        <sz val="11"/>
        <rFont val="Calibri"/>
        <family val="2"/>
        <charset val="238"/>
      </rPr>
      <t>0-14 éves</t>
    </r>
    <r>
      <rPr>
        <sz val="11"/>
        <rFont val="Calibri"/>
        <family val="2"/>
        <charset val="238"/>
      </rPr>
      <t xml:space="preserve"> (férfiak TS 0306, nők TS 0307)</t>
    </r>
  </si>
  <si>
    <r>
      <rPr>
        <b/>
        <sz val="11"/>
        <rFont val="Calibri"/>
        <family val="2"/>
        <charset val="238"/>
      </rPr>
      <t>17 éves gyermekek száma</t>
    </r>
    <r>
      <rPr>
        <sz val="11"/>
        <rFont val="Calibri"/>
        <family val="2"/>
        <charset val="238"/>
      </rPr>
      <t xml:space="preserve"> (TS 0502)</t>
    </r>
  </si>
  <si>
    <r>
      <rPr>
        <b/>
        <sz val="11"/>
        <rFont val="Calibri"/>
        <family val="2"/>
        <charset val="238"/>
      </rPr>
      <t>15-17 éves</t>
    </r>
    <r>
      <rPr>
        <sz val="11"/>
        <rFont val="Calibri"/>
        <family val="2"/>
        <charset val="238"/>
      </rPr>
      <t xml:space="preserve"> (férfiak TS 0308, nők TS 0309)</t>
    </r>
  </si>
  <si>
    <r>
      <rPr>
        <b/>
        <sz val="11"/>
        <rFont val="Calibri"/>
        <family val="2"/>
        <charset val="238"/>
      </rPr>
      <t>18-59 éves</t>
    </r>
    <r>
      <rPr>
        <sz val="11"/>
        <rFont val="Calibri"/>
        <family val="2"/>
        <charset val="238"/>
      </rPr>
      <t xml:space="preserve"> (férfiak TS 0310, nők TS 0311)</t>
    </r>
  </si>
  <si>
    <r>
      <rPr>
        <b/>
        <sz val="11"/>
        <rFont val="Calibri"/>
        <family val="2"/>
        <charset val="238"/>
      </rPr>
      <t>60-64 éves</t>
    </r>
    <r>
      <rPr>
        <sz val="11"/>
        <rFont val="Calibri"/>
        <family val="2"/>
        <charset val="238"/>
      </rPr>
      <t xml:space="preserve"> (férfiak TS 0312, nők TS 0313)</t>
    </r>
  </si>
  <si>
    <r>
      <rPr>
        <b/>
        <sz val="11"/>
        <rFont val="Calibri"/>
        <family val="2"/>
        <charset val="238"/>
      </rPr>
      <t>65 év feletti</t>
    </r>
    <r>
      <rPr>
        <sz val="11"/>
        <rFont val="Calibri"/>
        <family val="2"/>
        <charset val="238"/>
      </rPr>
      <t xml:space="preserve"> (férfiak TS 0314, nők TS 0315)</t>
    </r>
  </si>
  <si>
    <t>3.2.1. számú táblázat - Munkanélküliségi ráta nemek szerint</t>
  </si>
  <si>
    <r>
      <t xml:space="preserve">180 napnál hosszabb ideje regisztrált munkanélküliek aránya </t>
    </r>
    <r>
      <rPr>
        <sz val="11"/>
        <rFont val="Calibri"/>
        <family val="2"/>
        <charset val="238"/>
      </rPr>
      <t>(TS 1501)</t>
    </r>
  </si>
  <si>
    <r>
      <t xml:space="preserve">Férfi                 </t>
    </r>
    <r>
      <rPr>
        <sz val="11"/>
        <rFont val="Calibri"/>
        <family val="2"/>
        <charset val="238"/>
      </rPr>
      <t>(TS 0803)</t>
    </r>
  </si>
  <si>
    <r>
      <t xml:space="preserve">Nő
</t>
    </r>
    <r>
      <rPr>
        <sz val="11"/>
        <rFont val="Calibri"/>
        <family val="2"/>
        <charset val="238"/>
      </rPr>
      <t>(TS 0804)</t>
    </r>
    <r>
      <rPr>
        <b/>
        <sz val="11"/>
        <rFont val="Calibri"/>
        <family val="2"/>
        <charset val="238"/>
      </rPr>
      <t xml:space="preserve">        </t>
    </r>
  </si>
  <si>
    <r>
      <t xml:space="preserve">Férfi </t>
    </r>
    <r>
      <rPr>
        <sz val="11"/>
        <rFont val="Calibri"/>
        <family val="2"/>
        <charset val="238"/>
      </rPr>
      <t>(TS 0801)</t>
    </r>
  </si>
  <si>
    <r>
      <t xml:space="preserve">Nő </t>
    </r>
    <r>
      <rPr>
        <sz val="11"/>
        <rFont val="Calibri"/>
        <family val="2"/>
        <charset val="238"/>
      </rPr>
      <t>(TS 0802)</t>
    </r>
  </si>
  <si>
    <r>
      <rPr>
        <b/>
        <sz val="11"/>
        <rFont val="Calibri"/>
        <family val="2"/>
        <charset val="238"/>
      </rPr>
      <t xml:space="preserve">20 év alatti </t>
    </r>
    <r>
      <rPr>
        <sz val="11"/>
        <rFont val="Calibri"/>
        <family val="2"/>
        <charset val="238"/>
      </rPr>
      <t>(TS 1002)</t>
    </r>
  </si>
  <si>
    <r>
      <t>20-24 év</t>
    </r>
    <r>
      <rPr>
        <sz val="11"/>
        <rFont val="Calibri"/>
        <family val="2"/>
        <charset val="238"/>
      </rPr>
      <t xml:space="preserve"> (TS 1003)</t>
    </r>
  </si>
  <si>
    <r>
      <t xml:space="preserve">25-29 év </t>
    </r>
    <r>
      <rPr>
        <sz val="11"/>
        <rFont val="Calibri"/>
        <family val="2"/>
        <charset val="238"/>
      </rPr>
      <t>(TS 1004)</t>
    </r>
  </si>
  <si>
    <r>
      <t xml:space="preserve">30-34 év </t>
    </r>
    <r>
      <rPr>
        <sz val="11"/>
        <rFont val="Calibri"/>
        <family val="2"/>
        <charset val="238"/>
      </rPr>
      <t>(TS 1005)</t>
    </r>
  </si>
  <si>
    <r>
      <t xml:space="preserve">35-39 év </t>
    </r>
    <r>
      <rPr>
        <sz val="11"/>
        <rFont val="Calibri"/>
        <family val="2"/>
        <charset val="238"/>
      </rPr>
      <t>(TS 1006)</t>
    </r>
  </si>
  <si>
    <r>
      <t xml:space="preserve">40-44 év </t>
    </r>
    <r>
      <rPr>
        <sz val="11"/>
        <rFont val="Calibri"/>
        <family val="2"/>
        <charset val="238"/>
      </rPr>
      <t>(TS 1007)</t>
    </r>
  </si>
  <si>
    <r>
      <t xml:space="preserve">45-49 év </t>
    </r>
    <r>
      <rPr>
        <sz val="11"/>
        <rFont val="Calibri"/>
        <family val="2"/>
        <charset val="238"/>
      </rPr>
      <t>(TS 1008)</t>
    </r>
  </si>
  <si>
    <r>
      <t xml:space="preserve">50-54 év </t>
    </r>
    <r>
      <rPr>
        <sz val="11"/>
        <rFont val="Calibri"/>
        <family val="2"/>
        <charset val="238"/>
      </rPr>
      <t>(TS 1009)</t>
    </r>
  </si>
  <si>
    <r>
      <t xml:space="preserve">55-59 év </t>
    </r>
    <r>
      <rPr>
        <sz val="11"/>
        <rFont val="Calibri"/>
        <family val="2"/>
        <charset val="238"/>
      </rPr>
      <t>(TS 1010)</t>
    </r>
  </si>
  <si>
    <r>
      <t>59 év feletti</t>
    </r>
    <r>
      <rPr>
        <sz val="11"/>
        <rFont val="Calibri"/>
        <family val="2"/>
        <charset val="238"/>
      </rPr>
      <t xml:space="preserve"> (TS 1011)</t>
    </r>
  </si>
  <si>
    <r>
      <t xml:space="preserve">Általános iskolai felnőttoktatásban tanulók száma
</t>
    </r>
    <r>
      <rPr>
        <sz val="11"/>
        <rFont val="Calibri"/>
        <family val="2"/>
        <charset val="238"/>
      </rPr>
      <t>(TS 3401)</t>
    </r>
  </si>
  <si>
    <r>
      <t xml:space="preserve">8. évfolyamot eredményesen befejezte a felnőttoktatásban
</t>
    </r>
    <r>
      <rPr>
        <sz val="11"/>
        <rFont val="Calibri"/>
        <family val="2"/>
        <charset val="238"/>
      </rPr>
      <t>(TS 3301)</t>
    </r>
  </si>
  <si>
    <r>
      <t xml:space="preserve">8 általánosnál alacsonyabb végzettség
</t>
    </r>
    <r>
      <rPr>
        <sz val="11"/>
        <rFont val="Calibri"/>
        <family val="2"/>
        <charset val="238"/>
      </rPr>
      <t>(TS 0901)</t>
    </r>
  </si>
  <si>
    <r>
      <t xml:space="preserve">Általános iskolai végzettség </t>
    </r>
    <r>
      <rPr>
        <sz val="11"/>
        <rFont val="Calibri"/>
        <family val="2"/>
        <charset val="238"/>
      </rPr>
      <t>(TS 0902)</t>
    </r>
  </si>
  <si>
    <r>
      <t xml:space="preserve">8 általánosnál magasabb iskolai végzettség </t>
    </r>
    <r>
      <rPr>
        <sz val="11"/>
        <rFont val="Calibri"/>
        <family val="2"/>
        <charset val="238"/>
      </rPr>
      <t>(TS 0903)</t>
    </r>
  </si>
  <si>
    <r>
      <t xml:space="preserve">15-64 év közötti állandó népesség száma
</t>
    </r>
    <r>
      <rPr>
        <sz val="11"/>
        <rFont val="Calibri"/>
        <family val="2"/>
        <charset val="238"/>
      </rPr>
      <t>(TS 0803 és TS 0804 összesen)</t>
    </r>
  </si>
  <si>
    <r>
      <t xml:space="preserve">Álláskeresési segélyben részesülők (fő) </t>
    </r>
    <r>
      <rPr>
        <sz val="11"/>
        <rFont val="Calibri"/>
        <family val="2"/>
        <charset val="238"/>
      </rPr>
      <t>- (TS 1101)</t>
    </r>
  </si>
  <si>
    <r>
      <t xml:space="preserve">Regisztrált munkanélküliek/nyil-vántartott álláskeresők száma
</t>
    </r>
    <r>
      <rPr>
        <sz val="11"/>
        <rFont val="Calibri"/>
        <family val="2"/>
        <charset val="238"/>
      </rPr>
      <t>(TS 1301)</t>
    </r>
  </si>
  <si>
    <r>
      <t>Álláskeresési járadékra jogosultak </t>
    </r>
    <r>
      <rPr>
        <sz val="11"/>
        <rFont val="Calibri"/>
        <family val="2"/>
        <charset val="238"/>
      </rPr>
      <t>(TS 1201)</t>
    </r>
  </si>
  <si>
    <r>
      <t xml:space="preserve">Egészségkárosodási és gyermekfelügyeleti támogatásban részesülők átlagos száma 2015. márc. 1-től érvényes módszertan szerint
</t>
    </r>
    <r>
      <rPr>
        <sz val="10"/>
        <rFont val="Calibri"/>
        <family val="2"/>
        <charset val="238"/>
      </rPr>
      <t>(TS 5401)</t>
    </r>
    <r>
      <rPr>
        <b/>
        <sz val="1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 xml:space="preserve"> </t>
    </r>
  </si>
  <si>
    <r>
      <t xml:space="preserve">Felnőttek és gyermekek részére szervezett háziorvosi szolgálatok száma
</t>
    </r>
    <r>
      <rPr>
        <sz val="11"/>
        <rFont val="Calibri"/>
        <family val="2"/>
        <charset val="238"/>
      </rPr>
      <t>(TS 4401)</t>
    </r>
  </si>
  <si>
    <r>
      <t xml:space="preserve">Csak felnőttek részére szervezett háziorvosi szolgáltatások száma
</t>
    </r>
    <r>
      <rPr>
        <sz val="11"/>
        <rFont val="Calibri"/>
        <family val="2"/>
        <charset val="238"/>
      </rPr>
      <t>(TS 4301)</t>
    </r>
  </si>
  <si>
    <r>
      <t xml:space="preserve">A házi gyermekorvosok által ellátott szolgálatok száma
</t>
    </r>
    <r>
      <rPr>
        <sz val="11"/>
        <rFont val="Calibri"/>
        <family val="2"/>
        <charset val="238"/>
      </rPr>
      <t>(TS 4501)</t>
    </r>
  </si>
  <si>
    <r>
      <t xml:space="preserve">Közgyógyellátási igazolvánnyal rendelkezők száma
</t>
    </r>
    <r>
      <rPr>
        <sz val="11"/>
        <rFont val="Calibri"/>
        <family val="2"/>
        <charset val="238"/>
      </rPr>
      <t>(TS 5601)</t>
    </r>
  </si>
  <si>
    <r>
      <t xml:space="preserve">Ápolási díj, alanyi jogon: támogatásban részesítettek évi átlagos száma </t>
    </r>
    <r>
      <rPr>
        <sz val="11"/>
        <rFont val="Calibri"/>
        <family val="2"/>
        <charset val="238"/>
      </rPr>
      <t>(TS 5901)</t>
    </r>
  </si>
  <si>
    <r>
      <t xml:space="preserve">Ápolási díj, méltányossági alapon: támogatásban részesítettek évi átlagos száma
</t>
    </r>
    <r>
      <rPr>
        <sz val="11"/>
        <rFont val="Calibri"/>
        <family val="2"/>
        <charset val="238"/>
      </rPr>
      <t>(TS 5902)</t>
    </r>
  </si>
  <si>
    <r>
      <t xml:space="preserve"> Lakásállomány (db)
</t>
    </r>
    <r>
      <rPr>
        <sz val="10"/>
        <rFont val="Calibri"/>
        <family val="2"/>
        <charset val="238"/>
      </rPr>
      <t>(TS 4201)</t>
    </r>
  </si>
  <si>
    <r>
      <t xml:space="preserve">Lakásfenntartási támogatásban részesített személyek száma </t>
    </r>
    <r>
      <rPr>
        <sz val="10"/>
        <rFont val="Calibri"/>
        <family val="2"/>
        <charset val="238"/>
      </rPr>
      <t>(TS 6001)</t>
    </r>
  </si>
  <si>
    <r>
      <t xml:space="preserve">Adósságcsökkentési támogatásban részesítettek száma </t>
    </r>
    <r>
      <rPr>
        <sz val="10"/>
        <rFont val="Calibri"/>
        <family val="2"/>
        <charset val="238"/>
      </rPr>
      <t>(TS 6101)</t>
    </r>
  </si>
  <si>
    <r>
      <t xml:space="preserve">Védelembe vett kiskorú gyermekek száma december 31-én
</t>
    </r>
    <r>
      <rPr>
        <sz val="11"/>
        <rFont val="Calibri"/>
        <family val="2"/>
        <charset val="238"/>
      </rPr>
      <t>(TS 3001)</t>
    </r>
  </si>
  <si>
    <r>
      <t xml:space="preserve">Veszélyeztetett kiskorú gyermekek száma december 31-én </t>
    </r>
    <r>
      <rPr>
        <sz val="11"/>
        <rFont val="Calibri"/>
        <family val="2"/>
        <charset val="238"/>
      </rPr>
      <t>(TS 3101)</t>
    </r>
  </si>
  <si>
    <r>
      <t xml:space="preserve">Rendszeres gyermekvédelmi kedvezményben részesítettek évi átlagos száma </t>
    </r>
    <r>
      <rPr>
        <sz val="11"/>
        <rFont val="Calibri"/>
        <family val="2"/>
        <charset val="238"/>
      </rPr>
      <t>(TS 5801)</t>
    </r>
  </si>
  <si>
    <t xml:space="preserve"> Ingyenes tankönyv-ellátásban részesülők száma</t>
  </si>
  <si>
    <t xml:space="preserve">Óvodáztatási támogatásban részesülők száma </t>
  </si>
  <si>
    <r>
      <t xml:space="preserve">Betöltött védőnői álláshelyek száma
</t>
    </r>
    <r>
      <rPr>
        <sz val="11"/>
        <rFont val="Calibri"/>
        <family val="2"/>
        <charset val="238"/>
      </rPr>
      <t>(TS 3201)</t>
    </r>
  </si>
  <si>
    <r>
      <t xml:space="preserve">Házi gyermekorvosok száma
</t>
    </r>
    <r>
      <rPr>
        <sz val="11"/>
        <rFont val="Calibri"/>
        <family val="2"/>
        <charset val="238"/>
      </rPr>
      <t>(TS 4601)</t>
    </r>
  </si>
  <si>
    <r>
      <t xml:space="preserve">Bölcsődébe beírt gyermekek száma
</t>
    </r>
    <r>
      <rPr>
        <sz val="11"/>
        <rFont val="Calibri"/>
        <family val="2"/>
        <charset val="238"/>
      </rPr>
      <t>(TS 4701)</t>
    </r>
  </si>
  <si>
    <r>
      <t xml:space="preserve">Óvodai férőhelyek száma (gyógypedagógiai neveléssel együtt)
</t>
    </r>
    <r>
      <rPr>
        <sz val="11"/>
        <rFont val="Calibri"/>
        <family val="2"/>
        <charset val="238"/>
      </rPr>
      <t>(TS 2801)</t>
    </r>
  </si>
  <si>
    <r>
      <t xml:space="preserve">Óvodai feladatellátási helyek száma (gyógypedagógiai neveléssel együtt)
</t>
    </r>
    <r>
      <rPr>
        <sz val="11"/>
        <rFont val="Calibri"/>
        <family val="2"/>
        <charset val="238"/>
      </rPr>
      <t>(TS 2701)</t>
    </r>
  </si>
  <si>
    <r>
      <t xml:space="preserve">Óvodába beírt gyermekek száma (gyógypedagógiai neveléssel együtt)
</t>
    </r>
    <r>
      <rPr>
        <sz val="11"/>
        <rFont val="Calibri"/>
        <family val="2"/>
        <charset val="238"/>
      </rPr>
      <t>(TS 2601)</t>
    </r>
  </si>
  <si>
    <r>
      <t xml:space="preserve">Óvodai gyógypedagógiai gyermekcsoportok száma
</t>
    </r>
    <r>
      <rPr>
        <sz val="11"/>
        <rFont val="Calibri"/>
        <family val="2"/>
        <charset val="238"/>
      </rPr>
      <t>(TS 2501)</t>
    </r>
  </si>
  <si>
    <r>
      <t xml:space="preserve">Általános iskola 1-4. évfolyamon tanulók száma (gyógypedagógiai oktatással együtt)
</t>
    </r>
    <r>
      <rPr>
        <sz val="11"/>
        <rFont val="Calibri"/>
        <family val="2"/>
        <charset val="238"/>
      </rPr>
      <t>(TS 1801)</t>
    </r>
  </si>
  <si>
    <r>
      <t xml:space="preserve">Általános iskola 5-8. évfolyamon tanulók száma (gyógypedagógiai oktatással együtt)
</t>
    </r>
    <r>
      <rPr>
        <sz val="11"/>
        <rFont val="Calibri"/>
        <family val="2"/>
        <charset val="238"/>
      </rPr>
      <t>(TS 1901)</t>
    </r>
  </si>
  <si>
    <r>
      <t xml:space="preserve">Napközis általános iskolai tanulók száma a nappali oktatásban (iskolaotthonos tanulókkal együtt) </t>
    </r>
    <r>
      <rPr>
        <sz val="11"/>
        <rFont val="Calibri"/>
        <family val="2"/>
        <charset val="238"/>
      </rPr>
      <t>(TS 1701)</t>
    </r>
  </si>
  <si>
    <r>
      <t xml:space="preserve">Az általános iskolai osztályok száma a gyógypedagógiai oktatásban (a nappali oktatásban)
</t>
    </r>
    <r>
      <rPr>
        <sz val="11"/>
        <rFont val="Calibri"/>
        <family val="2"/>
        <charset val="238"/>
      </rPr>
      <t>(TS 2101)</t>
    </r>
  </si>
  <si>
    <r>
      <t xml:space="preserve">Az általános iskolai osztályok száma (a gyógypedagógiai oktatással együtt)
</t>
    </r>
    <r>
      <rPr>
        <sz val="11"/>
        <rFont val="Calibri"/>
        <family val="2"/>
        <charset val="238"/>
      </rPr>
      <t>(TS 2201)</t>
    </r>
  </si>
  <si>
    <r>
      <t xml:space="preserve">Általános iskolai feladat-ellátási helyek száma (gyógypedagógiai oktatással együtt)
</t>
    </r>
    <r>
      <rPr>
        <sz val="11"/>
        <rFont val="Calibri"/>
        <family val="2"/>
        <charset val="238"/>
      </rPr>
      <t>(TS 2001)</t>
    </r>
  </si>
  <si>
    <r>
      <t xml:space="preserve">A 8. évfolyamot eredményesen befejezte a nappali oktatásban </t>
    </r>
    <r>
      <rPr>
        <sz val="11"/>
        <rFont val="Calibri"/>
        <family val="2"/>
        <charset val="238"/>
      </rPr>
      <t>(TS 2301)</t>
    </r>
  </si>
  <si>
    <r>
      <t xml:space="preserve">Nyugdíjban, ellátásban, járadékban és egyéb járandóságban részesülő férfiak száma </t>
    </r>
    <r>
      <rPr>
        <sz val="11"/>
        <rFont val="Calibri"/>
        <family val="2"/>
        <charset val="238"/>
      </rPr>
      <t>(TS 5201)</t>
    </r>
  </si>
  <si>
    <r>
      <t xml:space="preserve">Nyugdíjban, ellátásban, járadékban és egyéb járandóságban részesülő nők száma </t>
    </r>
    <r>
      <rPr>
        <sz val="11"/>
        <rFont val="Calibri"/>
        <family val="2"/>
        <charset val="238"/>
      </rPr>
      <t>(TS 5301)</t>
    </r>
  </si>
  <si>
    <r>
      <t xml:space="preserve">55 év feletti regisztrált munkanélküliek száma
</t>
    </r>
    <r>
      <rPr>
        <sz val="11"/>
        <rFont val="Calibri"/>
        <family val="2"/>
        <charset val="238"/>
      </rPr>
      <t>(TS 1010 és TS 1011)</t>
    </r>
  </si>
  <si>
    <r>
      <t xml:space="preserve">65 év feletti lakosság száma
</t>
    </r>
    <r>
      <rPr>
        <sz val="11"/>
        <rFont val="Calibri"/>
        <family val="2"/>
        <charset val="238"/>
      </rPr>
      <t>(TS 0328)</t>
    </r>
  </si>
  <si>
    <r>
      <t xml:space="preserve">Nappali ellátásban részesülő időskorúak száma </t>
    </r>
    <r>
      <rPr>
        <sz val="11"/>
        <rFont val="Calibri"/>
        <family val="2"/>
        <charset val="238"/>
      </rPr>
      <t>(TS 5101)</t>
    </r>
  </si>
  <si>
    <r>
      <t xml:space="preserve">Időskorúak járadékában részesítettek (évi) átlagos száma (fő) </t>
    </r>
    <r>
      <rPr>
        <sz val="11"/>
        <rFont val="Calibri"/>
        <family val="2"/>
        <charset val="238"/>
      </rPr>
      <t>(TS 5701)</t>
    </r>
  </si>
  <si>
    <r>
      <t xml:space="preserve">A nyilvános/települési könyvtárak száma
</t>
    </r>
    <r>
      <rPr>
        <sz val="11"/>
        <rFont val="Calibri"/>
        <family val="2"/>
        <charset val="238"/>
      </rPr>
      <t>(TS 3801)</t>
    </r>
  </si>
  <si>
    <r>
      <t xml:space="preserve">A nyilvános/települési könyvtárak egységeinek száma (leltári állomány)
</t>
    </r>
    <r>
      <rPr>
        <sz val="11"/>
        <rFont val="Calibri"/>
        <family val="2"/>
        <charset val="238"/>
      </rPr>
      <t>(TS 3901)</t>
    </r>
  </si>
  <si>
    <r>
      <t xml:space="preserve">Muzeális intézmények száma
</t>
    </r>
    <r>
      <rPr>
        <sz val="11"/>
        <rFont val="Calibri"/>
        <family val="2"/>
        <charset val="238"/>
      </rPr>
      <t>(TS 4001)</t>
    </r>
  </si>
  <si>
    <r>
      <t xml:space="preserve">Közművelődési intézmények száma
</t>
    </r>
    <r>
      <rPr>
        <sz val="11"/>
        <rFont val="Calibri"/>
        <family val="2"/>
        <charset val="238"/>
      </rPr>
      <t>(TS 4101)</t>
    </r>
  </si>
  <si>
    <r>
      <t xml:space="preserve">Férfiak
</t>
    </r>
    <r>
      <rPr>
        <sz val="11"/>
        <rFont val="Calibri"/>
        <family val="2"/>
        <charset val="238"/>
      </rPr>
      <t>(TS 0303)</t>
    </r>
  </si>
  <si>
    <r>
      <t xml:space="preserve">Nők
</t>
    </r>
    <r>
      <rPr>
        <sz val="11"/>
        <rFont val="Calibri"/>
        <family val="2"/>
        <charset val="238"/>
      </rPr>
      <t>(TS 0304)</t>
    </r>
  </si>
  <si>
    <r>
      <t xml:space="preserve">Öregedési index (%)
</t>
    </r>
    <r>
      <rPr>
        <sz val="11"/>
        <rFont val="Calibri"/>
        <family val="2"/>
        <charset val="238"/>
      </rPr>
      <t>(TS 0401)</t>
    </r>
  </si>
  <si>
    <r>
      <t xml:space="preserve">Természetes szaporodás (fő)
</t>
    </r>
    <r>
      <rPr>
        <sz val="11"/>
        <rFont val="Calibri"/>
        <family val="2"/>
        <charset val="238"/>
      </rPr>
      <t>(TS 0703)</t>
    </r>
  </si>
  <si>
    <t>Regisztrált munkanélküliek/nyilvántartott álláskeresők száma (fő)</t>
  </si>
  <si>
    <r>
      <t xml:space="preserve">Férfi </t>
    </r>
    <r>
      <rPr>
        <sz val="11"/>
        <rFont val="Calibri"/>
        <family val="2"/>
        <charset val="238"/>
      </rPr>
      <t>(TS 1601)</t>
    </r>
  </si>
  <si>
    <r>
      <t>Nő</t>
    </r>
    <r>
      <rPr>
        <sz val="11"/>
        <rFont val="Calibri"/>
        <family val="2"/>
        <charset val="238"/>
      </rPr>
      <t xml:space="preserve"> (TS 1602)</t>
    </r>
  </si>
  <si>
    <r>
      <t xml:space="preserve">Középiskolai tanulók száma a felnőttoktatásban
</t>
    </r>
    <r>
      <rPr>
        <sz val="11"/>
        <rFont val="Calibri"/>
        <family val="2"/>
        <charset val="238"/>
      </rPr>
      <t>(TS 3601)</t>
    </r>
  </si>
  <si>
    <r>
      <t xml:space="preserve">Önkormányzati bölcsődék száma
</t>
    </r>
    <r>
      <rPr>
        <sz val="11"/>
        <rFont val="Calibri"/>
        <family val="2"/>
        <charset val="238"/>
      </rPr>
      <t>(TS 4801)</t>
    </r>
  </si>
  <si>
    <t>4.4.8. számú táblázat - Általános iskolák adatai: osztályok, gyógypedagógiai osztályok, feladatellátási helyek</t>
  </si>
  <si>
    <t>55 év feletti tartós munkanélküliek száma</t>
  </si>
  <si>
    <r>
      <t>6.3.3. számú táblázat - Kulturális, közművelődési szolgáltatásokhoz való hozzáférés</t>
    </r>
    <r>
      <rPr>
        <b/>
        <sz val="11"/>
        <color indexed="30"/>
        <rFont val="Calibri"/>
        <family val="2"/>
        <charset val="238"/>
      </rPr>
      <t xml:space="preserve"> (A táblázat kitöltése és elemzése opcionális.)</t>
    </r>
  </si>
  <si>
    <r>
      <t xml:space="preserve">6.2.2. számú táblázat - Tevékeny időskor (lehetőségek a településen - </t>
    </r>
    <r>
      <rPr>
        <b/>
        <sz val="11"/>
        <color indexed="30"/>
        <rFont val="Calibri"/>
        <family val="2"/>
        <charset val="238"/>
      </rPr>
      <t>A táblázat kitöltése és elemzése opcionális.</t>
    </r>
    <r>
      <rPr>
        <b/>
        <sz val="11"/>
        <rFont val="Calibri"/>
        <family val="2"/>
        <charset val="238"/>
      </rPr>
      <t>)</t>
    </r>
  </si>
  <si>
    <r>
      <t xml:space="preserve">6.3.4. számú táblázat - Idősek informatikai jártassága </t>
    </r>
    <r>
      <rPr>
        <b/>
        <sz val="11"/>
        <color indexed="30"/>
        <rFont val="Calibri"/>
        <family val="2"/>
        <charset val="238"/>
      </rPr>
      <t>(A táblázat kitöltése és elemzése opcionális.)</t>
    </r>
  </si>
  <si>
    <r>
      <t xml:space="preserve">6.4. számú táblázat - Az időseket célzó programok a településen </t>
    </r>
    <r>
      <rPr>
        <b/>
        <sz val="11"/>
        <color indexed="30"/>
        <rFont val="Calibri"/>
        <family val="2"/>
        <charset val="238"/>
      </rPr>
      <t>(A táblázat kitöltése és elemzése opcionális.)</t>
    </r>
  </si>
  <si>
    <r>
      <t>Megváltozott munkaképességű személyek szociális ellátásaiban részesülők száma - Férfiak</t>
    </r>
    <r>
      <rPr>
        <sz val="11"/>
        <color indexed="8"/>
        <rFont val="Calibri"/>
        <family val="2"/>
        <charset val="238"/>
      </rPr>
      <t xml:space="preserve"> (TS 6201)</t>
    </r>
  </si>
  <si>
    <r>
      <t xml:space="preserve">Megváltozott munkaképességű személyek szociális ellátásaiban részesülők száma - Nők </t>
    </r>
    <r>
      <rPr>
        <sz val="11"/>
        <color indexed="8"/>
        <rFont val="Calibri"/>
        <family val="2"/>
        <charset val="238"/>
      </rPr>
      <t>(TS 6301)</t>
    </r>
  </si>
  <si>
    <r>
      <t xml:space="preserve">Nappali ellátásban részesülő fogyatékos személyek száma </t>
    </r>
    <r>
      <rPr>
        <sz val="11"/>
        <color indexed="8"/>
        <rFont val="Calibri"/>
        <family val="2"/>
        <charset val="238"/>
      </rPr>
      <t>(TS 5001)</t>
    </r>
  </si>
  <si>
    <r>
      <t xml:space="preserve">4.4.1. számú táblázat - Óvodai nevelés adatai </t>
    </r>
    <r>
      <rPr>
        <b/>
        <sz val="11"/>
        <color indexed="30"/>
        <rFont val="Calibri"/>
        <family val="2"/>
        <charset val="238"/>
      </rPr>
      <t>(A táblázat kitöltése és elemzése opcionális.)</t>
    </r>
  </si>
  <si>
    <r>
      <t xml:space="preserve">4.1.3. számú táblázat – Kedvezményes óvodai - iskolai juttatásokban részesülők száma </t>
    </r>
    <r>
      <rPr>
        <b/>
        <sz val="11"/>
        <color indexed="30"/>
        <rFont val="Calibri"/>
        <family val="2"/>
        <charset val="238"/>
      </rPr>
      <t>(A táblázat kitöltése és elemzése opcionális.)</t>
    </r>
  </si>
  <si>
    <r>
      <t xml:space="preserve">Rendszeres szociális segélyben részesített regisztrált munkanélküliek száma (negyedévek átlaga) - </t>
    </r>
    <r>
      <rPr>
        <sz val="10"/>
        <rFont val="Calibri"/>
        <family val="2"/>
        <charset val="238"/>
      </rPr>
      <t>TS 1401
(</t>
    </r>
    <r>
      <rPr>
        <b/>
        <sz val="10"/>
        <rFont val="Calibri"/>
        <family val="2"/>
        <charset val="238"/>
      </rPr>
      <t>2015. február 28-tól</t>
    </r>
    <r>
      <rPr>
        <sz val="10"/>
        <rFont val="Calibri"/>
        <family val="2"/>
        <charset val="238"/>
      </rPr>
      <t xml:space="preserve"> az ellátás megszűnt, vagy külön vált EGYT-re és FHT-ra)</t>
    </r>
  </si>
  <si>
    <r>
      <t xml:space="preserve">3.2.4. számú táblázat - Pályakezdő álláskeresők száma és a 18-29 éves népesség száma </t>
    </r>
    <r>
      <rPr>
        <b/>
        <sz val="11"/>
        <color indexed="30"/>
        <rFont val="Calibri"/>
        <family val="2"/>
        <charset val="238"/>
      </rPr>
      <t>(A táblázat kitöltése és elemzése opcionális.)</t>
    </r>
  </si>
  <si>
    <t>bázis év</t>
  </si>
  <si>
    <t>nincs adat</t>
  </si>
  <si>
    <t>nincs a településen</t>
  </si>
  <si>
    <t>6.00 - 17.00</t>
  </si>
  <si>
    <t>3 hét</t>
  </si>
  <si>
    <t>2.1. számú táblázat - Állandó népesség összetétele nemek és korcsoportok szerint (a 2017-es év adatai)</t>
  </si>
  <si>
    <t>2.1. számú táblázat - Állandó népesség összetétele nemek és korcsoportok szerint (a 2018-as év adatai)</t>
  </si>
  <si>
    <t>2017/2018</t>
  </si>
  <si>
    <t>2018/2019</t>
  </si>
  <si>
    <t>2019/2020</t>
  </si>
  <si>
    <t>n.a.</t>
  </si>
  <si>
    <t>2018/2019. nevelési év</t>
  </si>
  <si>
    <t>2019/2020. nevelési év</t>
  </si>
  <si>
    <t>0 hét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</si>
</sst>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&quot;%&quot;"/>
  </numFmts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indexed="30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Protection="1"/>
    <xf numFmtId="0" fontId="6" fillId="0" borderId="3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0" fontId="5" fillId="3" borderId="1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3" fontId="4" fillId="2" borderId="1" xfId="0" applyNumberFormat="1" applyFont="1" applyFill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/>
    <xf numFmtId="0" fontId="7" fillId="0" borderId="0" xfId="0" applyFont="1" applyBorder="1" applyAlignment="1" applyProtection="1">
      <alignment horizontal="left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</xf>
    <xf numFmtId="3" fontId="10" fillId="0" borderId="13" xfId="0" applyNumberFormat="1" applyFont="1" applyBorder="1" applyAlignment="1" applyProtection="1">
      <alignment horizontal="center" vertical="center" wrapText="1"/>
      <protection locked="0"/>
    </xf>
    <xf numFmtId="3" fontId="10" fillId="0" borderId="14" xfId="0" applyNumberFormat="1" applyFont="1" applyBorder="1" applyAlignment="1" applyProtection="1">
      <alignment horizontal="center" vertical="center" wrapText="1"/>
      <protection locked="0"/>
    </xf>
    <xf numFmtId="3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</xf>
    <xf numFmtId="3" fontId="10" fillId="0" borderId="17" xfId="0" applyNumberFormat="1" applyFont="1" applyBorder="1" applyAlignment="1" applyProtection="1">
      <alignment horizontal="center" vertical="center" wrapText="1"/>
      <protection locked="0"/>
    </xf>
    <xf numFmtId="3" fontId="10" fillId="0" borderId="18" xfId="0" applyNumberFormat="1" applyFont="1" applyBorder="1" applyAlignment="1" applyProtection="1">
      <alignment horizontal="center" vertical="center" wrapText="1"/>
      <protection locked="0"/>
    </xf>
    <xf numFmtId="3" fontId="10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/>
    </xf>
    <xf numFmtId="3" fontId="10" fillId="0" borderId="20" xfId="0" applyNumberFormat="1" applyFont="1" applyBorder="1" applyAlignment="1" applyProtection="1">
      <alignment horizontal="center" vertical="center"/>
      <protection locked="0"/>
    </xf>
    <xf numFmtId="3" fontId="10" fillId="0" borderId="21" xfId="0" applyNumberFormat="1" applyFont="1" applyBorder="1" applyAlignment="1" applyProtection="1">
      <alignment horizontal="center" vertical="center" wrapText="1"/>
      <protection locked="0"/>
    </xf>
    <xf numFmtId="3" fontId="10" fillId="0" borderId="20" xfId="0" applyNumberFormat="1" applyFont="1" applyBorder="1" applyAlignment="1" applyProtection="1">
      <alignment horizontal="center" vertical="center" wrapText="1"/>
      <protection locked="0"/>
    </xf>
    <xf numFmtId="3" fontId="10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4" fillId="2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/>
    <xf numFmtId="0" fontId="7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8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0" fontId="6" fillId="0" borderId="0" xfId="0" applyNumberFormat="1" applyFont="1"/>
    <xf numFmtId="10" fontId="7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6" fillId="3" borderId="1" xfId="0" applyNumberFormat="1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/>
    <xf numFmtId="0" fontId="7" fillId="0" borderId="0" xfId="0" applyFont="1" applyBorder="1" applyAlignment="1">
      <alignment horizontal="center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5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3" fontId="5" fillId="3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7" fillId="0" borderId="23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wrapText="1"/>
    </xf>
    <xf numFmtId="0" fontId="7" fillId="0" borderId="0" xfId="0" applyFont="1" applyFill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Lakónépesség</a:t>
            </a:r>
          </a:p>
        </c:rich>
      </c:tx>
      <c:layout>
        <c:manualLayout>
          <c:xMode val="edge"/>
          <c:yMode val="edge"/>
          <c:x val="0.3811528822055138"/>
          <c:y val="2.5974025974025976E-2"/>
        </c:manualLayout>
      </c:layout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nepesseg!$B$2</c:f>
              <c:strCache>
                <c:ptCount val="1"/>
                <c:pt idx="0">
                  <c:v>Fő
(TS 0101)</c:v>
                </c:pt>
              </c:strCache>
            </c:strRef>
          </c:tx>
          <c:cat>
            <c:numRef>
              <c:f>nepesseg!$A$3:$A$8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nepesseg!$B$3:$B$8</c:f>
              <c:numCache>
                <c:formatCode>General</c:formatCode>
                <c:ptCount val="6"/>
                <c:pt idx="0">
                  <c:v>4125</c:v>
                </c:pt>
                <c:pt idx="1">
                  <c:v>4256</c:v>
                </c:pt>
                <c:pt idx="2">
                  <c:v>4283</c:v>
                </c:pt>
                <c:pt idx="3">
                  <c:v>4352</c:v>
                </c:pt>
                <c:pt idx="4">
                  <c:v>4378</c:v>
                </c:pt>
                <c:pt idx="5">
                  <c:v>4458</c:v>
                </c:pt>
              </c:numCache>
            </c:numRef>
          </c:val>
        </c:ser>
        <c:axId val="68115840"/>
        <c:axId val="68154496"/>
      </c:barChart>
      <c:catAx>
        <c:axId val="68115840"/>
        <c:scaling>
          <c:orientation val="minMax"/>
        </c:scaling>
        <c:axPos val="b"/>
        <c:numFmt formatCode="General" sourceLinked="1"/>
        <c:tickLblPos val="nextTo"/>
        <c:crossAx val="68154496"/>
        <c:crosses val="autoZero"/>
        <c:auto val="1"/>
        <c:lblAlgn val="ctr"/>
        <c:lblOffset val="100"/>
      </c:catAx>
      <c:valAx>
        <c:axId val="68154496"/>
        <c:scaling>
          <c:orientation val="minMax"/>
        </c:scaling>
        <c:axPos val="l"/>
        <c:majorGridlines/>
        <c:numFmt formatCode="General" sourceLinked="1"/>
        <c:tickLblPos val="nextTo"/>
        <c:crossAx val="68115840"/>
        <c:crosses val="autoZero"/>
        <c:crossBetween val="between"/>
      </c:valAx>
    </c:plotArea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Álláskeresők</a:t>
            </a:r>
            <a:r>
              <a:rPr lang="hu-HU" sz="1200" baseline="0"/>
              <a:t> aránya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2"/>
          <c:order val="0"/>
          <c:tx>
            <c:v>Férfiak aránya</c:v>
          </c:tx>
          <c:spPr>
            <a:solidFill>
              <a:schemeClr val="accent5"/>
            </a:solidFill>
          </c:spPr>
          <c:cat>
            <c:numRef>
              <c:f>allaskeresok!$A$5:$A$12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allaskeresok!$F$5:$F$12</c:f>
              <c:numCache>
                <c:formatCode>0.0%</c:formatCode>
                <c:ptCount val="8"/>
                <c:pt idx="0">
                  <c:v>3.8764783180026283E-2</c:v>
                </c:pt>
                <c:pt idx="1">
                  <c:v>2.1317829457364341E-2</c:v>
                </c:pt>
                <c:pt idx="2">
                  <c:v>1.5604681404421327E-2</c:v>
                </c:pt>
                <c:pt idx="3">
                  <c:v>1.2861736334405145E-2</c:v>
                </c:pt>
                <c:pt idx="4">
                  <c:v>7.028753993610224E-3</c:v>
                </c:pt>
                <c:pt idx="5">
                  <c:v>5.7324840764331206E-3</c:v>
                </c:pt>
                <c:pt idx="6">
                  <c:v>8.2697201017811698E-3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Nők aránya</c:v>
          </c:tx>
          <c:cat>
            <c:numRef>
              <c:f>allaskeresok!$A$5:$A$12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allaskeresok!$H$5:$H$12</c:f>
              <c:numCache>
                <c:formatCode>0.0%</c:formatCode>
                <c:ptCount val="8"/>
                <c:pt idx="0">
                  <c:v>2.9819694868238558E-2</c:v>
                </c:pt>
                <c:pt idx="1">
                  <c:v>2.0618556701030927E-2</c:v>
                </c:pt>
                <c:pt idx="2">
                  <c:v>1.8493150684931507E-2</c:v>
                </c:pt>
                <c:pt idx="3">
                  <c:v>1.2345679012345678E-2</c:v>
                </c:pt>
                <c:pt idx="4">
                  <c:v>1.0197144799456152E-2</c:v>
                </c:pt>
                <c:pt idx="5">
                  <c:v>1.4208389715832206E-2</c:v>
                </c:pt>
                <c:pt idx="6">
                  <c:v>8.1135902636916835E-3</c:v>
                </c:pt>
                <c:pt idx="7">
                  <c:v>0</c:v>
                </c:pt>
              </c:numCache>
            </c:numRef>
          </c:val>
        </c:ser>
        <c:ser>
          <c:idx val="3"/>
          <c:order val="2"/>
          <c:tx>
            <c:v>Összes álláskereső aránya</c:v>
          </c:tx>
          <c:spPr>
            <a:solidFill>
              <a:srgbClr val="FFFF00"/>
            </a:solidFill>
          </c:spPr>
          <c:cat>
            <c:numRef>
              <c:f>allaskeresok!$A$5:$A$12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allaskeresok!$J$5:$J$12</c:f>
              <c:numCache>
                <c:formatCode>0.0%</c:formatCode>
                <c:ptCount val="8"/>
                <c:pt idx="0">
                  <c:v>3.4412955465587043E-2</c:v>
                </c:pt>
                <c:pt idx="1">
                  <c:v>2.097902097902098E-2</c:v>
                </c:pt>
                <c:pt idx="2">
                  <c:v>1.7011340893929285E-2</c:v>
                </c:pt>
                <c:pt idx="3">
                  <c:v>1.2612014603385331E-2</c:v>
                </c:pt>
                <c:pt idx="4">
                  <c:v>8.563899868247694E-3</c:v>
                </c:pt>
                <c:pt idx="5">
                  <c:v>9.8425196850393699E-3</c:v>
                </c:pt>
                <c:pt idx="6">
                  <c:v>8.1940347427073099E-3</c:v>
                </c:pt>
                <c:pt idx="7">
                  <c:v>0</c:v>
                </c:pt>
              </c:numCache>
            </c:numRef>
          </c:val>
        </c:ser>
        <c:axId val="67537536"/>
        <c:axId val="67559808"/>
      </c:barChart>
      <c:catAx>
        <c:axId val="67537536"/>
        <c:scaling>
          <c:orientation val="minMax"/>
        </c:scaling>
        <c:axPos val="b"/>
        <c:numFmt formatCode="General" sourceLinked="1"/>
        <c:tickLblPos val="nextTo"/>
        <c:crossAx val="67559808"/>
        <c:crosses val="autoZero"/>
        <c:auto val="1"/>
        <c:lblAlgn val="ctr"/>
        <c:lblOffset val="100"/>
      </c:catAx>
      <c:valAx>
        <c:axId val="67559808"/>
        <c:scaling>
          <c:orientation val="minMax"/>
        </c:scaling>
        <c:axPos val="l"/>
        <c:majorGridlines/>
        <c:numFmt formatCode="0%" sourceLinked="0"/>
        <c:tickLblPos val="nextTo"/>
        <c:crossAx val="67537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1844660194174759"/>
          <c:y val="0.42777777777777776"/>
          <c:w val="0.98867313915857602"/>
          <c:h val="0.60555555555555551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Pályakezdő álláskeresők száma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1"/>
          <c:order val="0"/>
          <c:tx>
            <c:v>Nők</c:v>
          </c:tx>
          <c:cat>
            <c:numRef>
              <c:f>allaskeresok!$AD$5:$AD$12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allaskeresok!$AJ$5:$AJ$12</c:f>
              <c:numCache>
                <c:formatCode>#,##0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1"/>
          <c:tx>
            <c:v>Férfiak</c:v>
          </c:tx>
          <c:spPr>
            <a:solidFill>
              <a:schemeClr val="accent5"/>
            </a:solidFill>
          </c:spPr>
          <c:cat>
            <c:numRef>
              <c:f>allaskeresok!$AD$5:$AD$12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allaskeresok!$AH$5:$AH$12</c:f>
              <c:numCache>
                <c:formatCode>#,##0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67588864"/>
        <c:axId val="67590400"/>
      </c:barChart>
      <c:catAx>
        <c:axId val="67588864"/>
        <c:scaling>
          <c:orientation val="minMax"/>
        </c:scaling>
        <c:axPos val="b"/>
        <c:numFmt formatCode="General" sourceLinked="1"/>
        <c:tickLblPos val="nextTo"/>
        <c:crossAx val="67590400"/>
        <c:crosses val="autoZero"/>
        <c:auto val="1"/>
        <c:lblAlgn val="ctr"/>
        <c:lblOffset val="100"/>
      </c:catAx>
      <c:valAx>
        <c:axId val="67590400"/>
        <c:scaling>
          <c:orientation val="minMax"/>
          <c:min val="0"/>
        </c:scaling>
        <c:axPos val="l"/>
        <c:majorGridlines/>
        <c:numFmt formatCode="#,##0" sourceLinked="1"/>
        <c:tickLblPos val="nextTo"/>
        <c:crossAx val="6758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9326765188834156"/>
          <c:y val="0.46153846153846156"/>
          <c:w val="0.9885057471264368"/>
          <c:h val="0.57179487179487187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Álláskeresők száma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allaskeresok!$N$2:$T$2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allaskeresok!$N$2:$T$2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allaskeresok!$N$2:$T$2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allaskeresok!$N$3:$T$3</c:f>
              <c:numCache>
                <c:formatCode>#,##0</c:formatCode>
                <c:ptCount val="7"/>
                <c:pt idx="0">
                  <c:v>95.75</c:v>
                </c:pt>
                <c:pt idx="1">
                  <c:v>96.5</c:v>
                </c:pt>
                <c:pt idx="2">
                  <c:v>66</c:v>
                </c:pt>
                <c:pt idx="3">
                  <c:v>47.25</c:v>
                </c:pt>
                <c:pt idx="4">
                  <c:v>40.25</c:v>
                </c:pt>
                <c:pt idx="5">
                  <c:v>34.25</c:v>
                </c:pt>
                <c:pt idx="6">
                  <c:v>25.75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allaskeresok!$N$2:$T$2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allaskeresok!$N$4:$T$4</c:f>
              <c:numCache>
                <c:formatCode>General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2.5</c:v>
                </c:pt>
                <c:pt idx="3">
                  <c:v>1.25</c:v>
                </c:pt>
                <c:pt idx="4">
                  <c:v>1.5</c:v>
                </c:pt>
                <c:pt idx="5">
                  <c:v>0</c:v>
                </c:pt>
                <c:pt idx="6">
                  <c:v>1.25</c:v>
                </c:pt>
              </c:numCache>
            </c:numRef>
          </c:val>
        </c:ser>
        <c:axId val="67624320"/>
        <c:axId val="69997696"/>
      </c:barChart>
      <c:catAx>
        <c:axId val="67624320"/>
        <c:scaling>
          <c:orientation val="minMax"/>
        </c:scaling>
        <c:axPos val="b"/>
        <c:numFmt formatCode="General" sourceLinked="1"/>
        <c:tickLblPos val="nextTo"/>
        <c:crossAx val="69997696"/>
        <c:crosses val="autoZero"/>
        <c:auto val="1"/>
        <c:lblAlgn val="ctr"/>
        <c:lblOffset val="100"/>
      </c:catAx>
      <c:valAx>
        <c:axId val="69997696"/>
        <c:scaling>
          <c:orientation val="minMax"/>
        </c:scaling>
        <c:axPos val="l"/>
        <c:majorGridlines/>
        <c:numFmt formatCode="General" sourceLinked="1"/>
        <c:tickLblPos val="nextTo"/>
        <c:crossAx val="67624320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 b="1"/>
              <a:t>Férfiak és</a:t>
            </a:r>
            <a:r>
              <a:rPr lang="hu-HU" sz="1100" b="1" baseline="0"/>
              <a:t> nők </a:t>
            </a:r>
            <a:r>
              <a:rPr lang="hu-HU" sz="1100" b="1"/>
              <a:t>aránya, a 180 napon túli nyilvántartott álláskeresőkön belül</a:t>
            </a:r>
          </a:p>
        </c:rich>
      </c:tx>
      <c:spPr>
        <a:noFill/>
        <a:ln w="25400">
          <a:noFill/>
        </a:ln>
      </c:spPr>
    </c:title>
    <c:view3D>
      <c:depthPercent val="100"/>
      <c:rAngAx val="1"/>
    </c:view3D>
    <c:floor>
      <c:spPr>
        <a:noFill/>
        <a:ln w="6350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allaskeresok!$AA$4</c:f>
              <c:strCache>
                <c:ptCount val="1"/>
                <c:pt idx="0">
                  <c:v>Férfiak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cat>
            <c:numRef>
              <c:f>allaskeresok!$V$5:$V$12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allaskeresok!$AA$5:$AA$12</c:f>
              <c:numCache>
                <c:formatCode>0.0%</c:formatCode>
                <c:ptCount val="8"/>
                <c:pt idx="0">
                  <c:v>0.63888888888888884</c:v>
                </c:pt>
                <c:pt idx="1">
                  <c:v>0.45833333333333331</c:v>
                </c:pt>
                <c:pt idx="2">
                  <c:v>0.6470588235294118</c:v>
                </c:pt>
                <c:pt idx="3">
                  <c:v>0.53846153846153844</c:v>
                </c:pt>
                <c:pt idx="4">
                  <c:v>0.55555555555555558</c:v>
                </c:pt>
                <c:pt idx="5">
                  <c:v>0.33333333333333331</c:v>
                </c:pt>
                <c:pt idx="6">
                  <c:v>0.66666666666666663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allaskeresok!$AB$4</c:f>
              <c:strCache>
                <c:ptCount val="1"/>
                <c:pt idx="0">
                  <c:v>Nők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cat>
            <c:numRef>
              <c:f>allaskeresok!$V$5:$V$12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allaskeresok!$AB$5:$AB$12</c:f>
              <c:numCache>
                <c:formatCode>0.0%</c:formatCode>
                <c:ptCount val="8"/>
                <c:pt idx="0">
                  <c:v>0.3611111111111111</c:v>
                </c:pt>
                <c:pt idx="1">
                  <c:v>0.54166666666666663</c:v>
                </c:pt>
                <c:pt idx="2">
                  <c:v>0.35294117647058826</c:v>
                </c:pt>
                <c:pt idx="3">
                  <c:v>0.46153846153846156</c:v>
                </c:pt>
                <c:pt idx="4">
                  <c:v>0.44444444444444442</c:v>
                </c:pt>
                <c:pt idx="5">
                  <c:v>0.66666666666666663</c:v>
                </c:pt>
                <c:pt idx="6">
                  <c:v>0.33333333333333331</c:v>
                </c:pt>
                <c:pt idx="7">
                  <c:v>0</c:v>
                </c:pt>
              </c:numCache>
            </c:numRef>
          </c:val>
        </c:ser>
        <c:shape val="box"/>
        <c:axId val="70064000"/>
        <c:axId val="70065536"/>
        <c:axId val="70005184"/>
      </c:bar3DChart>
      <c:catAx>
        <c:axId val="7006400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065536"/>
        <c:crosses val="autoZero"/>
        <c:auto val="1"/>
        <c:lblAlgn val="ctr"/>
        <c:lblOffset val="100"/>
      </c:catAx>
      <c:valAx>
        <c:axId val="70065536"/>
        <c:scaling>
          <c:orientation val="minMax"/>
        </c:scaling>
        <c:axPos val="l"/>
        <c:majorGridlines>
          <c:spPr>
            <a:ln w="12700" cap="flat" cmpd="sng" algn="ctr">
              <a:solidFill>
                <a:schemeClr val="accent3"/>
              </a:solidFill>
              <a:prstDash val="solid"/>
              <a:miter lim="800000"/>
            </a:ln>
            <a:effectLst/>
          </c:spPr>
        </c:majorGridlines>
        <c:numFmt formatCode="0%" sourceLinked="0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064000"/>
        <c:crosses val="autoZero"/>
        <c:crossBetween val="between"/>
      </c:valAx>
      <c:serAx>
        <c:axId val="70005184"/>
        <c:scaling>
          <c:orientation val="minMax"/>
        </c:scaling>
        <c:delete val="1"/>
        <c:axPos val="b"/>
        <c:tickLblPos val="none"/>
        <c:crossAx val="70065536"/>
        <c:crosses val="autoZero"/>
      </c:ser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180 napnál hosszabb ideje regisztrált munkanélküliek aránya</a:t>
            </a:r>
          </a:p>
        </c:rich>
      </c:tx>
      <c:spPr>
        <a:noFill/>
        <a:ln w="25400">
          <a:noFill/>
        </a:ln>
      </c:spPr>
    </c:title>
    <c:view3D>
      <c:depthPercent val="100"/>
      <c:rAngAx val="1"/>
    </c:view3D>
    <c:floor>
      <c:spPr>
        <a:noFill/>
        <a:ln w="6350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cat>
            <c:numRef>
              <c:f>allaskeresok!$V$5:$V$12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allaskeresok!$W$5:$W$12</c:f>
              <c:numCache>
                <c:formatCode>General</c:formatCode>
                <c:ptCount val="8"/>
                <c:pt idx="0">
                  <c:v>17.260000000000002</c:v>
                </c:pt>
                <c:pt idx="1">
                  <c:v>16.579999999999998</c:v>
                </c:pt>
                <c:pt idx="2">
                  <c:v>16.600000000000001</c:v>
                </c:pt>
                <c:pt idx="3">
                  <c:v>19.05</c:v>
                </c:pt>
                <c:pt idx="4">
                  <c:v>23.33</c:v>
                </c:pt>
                <c:pt idx="5">
                  <c:v>22.63</c:v>
                </c:pt>
                <c:pt idx="6">
                  <c:v>25.24</c:v>
                </c:pt>
                <c:pt idx="7">
                  <c:v>17</c:v>
                </c:pt>
              </c:numCache>
            </c:numRef>
          </c:val>
        </c:ser>
        <c:shape val="box"/>
        <c:axId val="70087424"/>
        <c:axId val="70088960"/>
        <c:axId val="0"/>
      </c:bar3DChart>
      <c:catAx>
        <c:axId val="7008742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088960"/>
        <c:crosses val="autoZero"/>
        <c:auto val="1"/>
        <c:lblAlgn val="ctr"/>
        <c:lblOffset val="100"/>
      </c:catAx>
      <c:valAx>
        <c:axId val="70088960"/>
        <c:scaling>
          <c:orientation val="minMax"/>
        </c:scaling>
        <c:axPos val="l"/>
        <c:majorGridlines>
          <c:spPr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</c:majorGridlines>
        <c:numFmt formatCode="#,##0&quot;%&quot;" sourceLinked="0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087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Regisztrált munkanélküliek száma iskolai végzettség szerint</a:t>
            </a:r>
            <a:r>
              <a:rPr lang="hu-HU" sz="1200" baseline="0"/>
              <a:t>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v>8 általánosnál alacsonyabb</c:v>
          </c:tx>
          <c:cat>
            <c:numRef>
              <c:f>iskolazottsag!$G$5:$G$12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iskolazottsag!$I$5:$I$12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</c:numCache>
            </c:numRef>
          </c:val>
        </c:ser>
        <c:ser>
          <c:idx val="1"/>
          <c:order val="1"/>
          <c:tx>
            <c:v>8 általános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iskolazottsag!$G$5:$G$12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iskolazottsag!$K$5:$K$12</c:f>
              <c:numCache>
                <c:formatCode>General</c:formatCode>
                <c:ptCount val="8"/>
                <c:pt idx="0">
                  <c:v>15</c:v>
                </c:pt>
                <c:pt idx="1">
                  <c:v>7</c:v>
                </c:pt>
                <c:pt idx="2">
                  <c:v>16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8 általánosnál magasabb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iskolazottsag!$G$5:$G$12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iskolazottsag!$M$5:$M$12</c:f>
              <c:numCache>
                <c:formatCode>General</c:formatCode>
                <c:ptCount val="8"/>
                <c:pt idx="0">
                  <c:v>81</c:v>
                </c:pt>
                <c:pt idx="1">
                  <c:v>59</c:v>
                </c:pt>
                <c:pt idx="2">
                  <c:v>44</c:v>
                </c:pt>
                <c:pt idx="3">
                  <c:v>33</c:v>
                </c:pt>
                <c:pt idx="4">
                  <c:v>20</c:v>
                </c:pt>
                <c:pt idx="5">
                  <c:v>24</c:v>
                </c:pt>
                <c:pt idx="6">
                  <c:v>21</c:v>
                </c:pt>
                <c:pt idx="7">
                  <c:v>0</c:v>
                </c:pt>
              </c:numCache>
            </c:numRef>
          </c:val>
        </c:ser>
        <c:overlap val="100"/>
        <c:axId val="70547712"/>
        <c:axId val="70565888"/>
      </c:barChart>
      <c:catAx>
        <c:axId val="70547712"/>
        <c:scaling>
          <c:orientation val="minMax"/>
        </c:scaling>
        <c:axPos val="b"/>
        <c:numFmt formatCode="General" sourceLinked="1"/>
        <c:tickLblPos val="nextTo"/>
        <c:crossAx val="70565888"/>
        <c:crosses val="autoZero"/>
        <c:auto val="1"/>
        <c:lblAlgn val="ctr"/>
        <c:lblOffset val="100"/>
      </c:catAx>
      <c:valAx>
        <c:axId val="70565888"/>
        <c:scaling>
          <c:orientation val="minMax"/>
        </c:scaling>
        <c:axPos val="l"/>
        <c:majorGridlines/>
        <c:numFmt formatCode="General" sourceLinked="1"/>
        <c:tickLblPos val="nextTo"/>
        <c:crossAx val="7054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897196261682243E-2"/>
          <c:y val="0.89751552795031053"/>
          <c:w val="0.85420560747663554"/>
          <c:h val="7.4534161490683232E-2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A 8. évfolyamot eredményesen befejezők aránya (%)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iskolazottsag!$P$4:$P$11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iskolazottsag!$S$4:$S$11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75615232"/>
        <c:axId val="75690752"/>
      </c:barChart>
      <c:catAx>
        <c:axId val="75615232"/>
        <c:scaling>
          <c:orientation val="minMax"/>
        </c:scaling>
        <c:axPos val="b"/>
        <c:numFmt formatCode="General" sourceLinked="1"/>
        <c:tickLblPos val="nextTo"/>
        <c:crossAx val="75690752"/>
        <c:crosses val="autoZero"/>
        <c:auto val="1"/>
        <c:lblAlgn val="ctr"/>
        <c:lblOffset val="100"/>
      </c:catAx>
      <c:valAx>
        <c:axId val="75690752"/>
        <c:scaling>
          <c:orientation val="minMax"/>
        </c:scaling>
        <c:axPos val="l"/>
        <c:majorGridlines/>
        <c:numFmt formatCode="0%" sourceLinked="1"/>
        <c:tickLblPos val="nextTo"/>
        <c:crossAx val="75615232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Felnőttoktatásban résztvevők száma (fő)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6773269694746732E-2"/>
          <c:y val="0.16250446840986721"/>
          <c:w val="0.89772706839310168"/>
          <c:h val="0.6417378320983459"/>
        </c:manualLayout>
      </c:layout>
      <c:barChart>
        <c:barDir val="col"/>
        <c:grouping val="stacked"/>
        <c:ser>
          <c:idx val="0"/>
          <c:order val="0"/>
          <c:tx>
            <c:v>Szakiskola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iskolazottsag!$U$4:$U$11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iskolazottsag!$W$4:$W$11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Szakközépiskola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iskolazottsag!$U$4:$U$11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iskolazottsag!$Y$4:$Y$11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Gimnázium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iskolazottsag!$U$4:$U$11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iskolazottsag!$AA$4:$AA$11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overlap val="100"/>
        <c:axId val="70675072"/>
        <c:axId val="70680960"/>
      </c:barChart>
      <c:catAx>
        <c:axId val="70675072"/>
        <c:scaling>
          <c:orientation val="minMax"/>
        </c:scaling>
        <c:axPos val="b"/>
        <c:numFmt formatCode="General" sourceLinked="1"/>
        <c:tickLblPos val="nextTo"/>
        <c:crossAx val="70680960"/>
        <c:crosses val="autoZero"/>
        <c:auto val="1"/>
        <c:lblAlgn val="ctr"/>
        <c:lblOffset val="100"/>
      </c:catAx>
      <c:valAx>
        <c:axId val="70680960"/>
        <c:scaling>
          <c:orientation val="minMax"/>
        </c:scaling>
        <c:axPos val="l"/>
        <c:majorGridlines/>
        <c:numFmt formatCode="General" sourceLinked="1"/>
        <c:tickLblPos val="nextTo"/>
        <c:crossAx val="70675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20939355183341807"/>
          <c:y val="0.88851351351351349"/>
          <c:w val="0.78865052827300697"/>
          <c:h val="0.96959459459459452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Iskolai végzettséggel nem rendelkező 15 éves és idősebb népesség, a megfelelő korúak százalékában</a:t>
            </a:r>
          </a:p>
        </c:rich>
      </c:tx>
      <c:spPr>
        <a:noFill/>
        <a:ln w="25400">
          <a:noFill/>
        </a:ln>
      </c:spPr>
    </c:title>
    <c:view3D>
      <c:depthPercent val="100"/>
      <c:rAngAx val="1"/>
    </c:view3D>
    <c:floor>
      <c:spPr>
        <a:noFill/>
        <a:ln w="6350">
          <a:noFill/>
        </a:ln>
      </c:spPr>
    </c:floor>
    <c:sideWall>
      <c:spPr>
        <a:noFill/>
        <a:ln>
          <a:solidFill>
            <a:schemeClr val="accent3"/>
          </a:solidFill>
        </a:ln>
        <a:effectLst/>
        <a:sp3d>
          <a:contourClr>
            <a:schemeClr val="accent3"/>
          </a:contourClr>
        </a:sp3d>
      </c:spPr>
    </c:sideWall>
    <c:backWall>
      <c:spPr>
        <a:noFill/>
        <a:ln>
          <a:solidFill>
            <a:schemeClr val="accent3"/>
          </a:solidFill>
        </a:ln>
        <a:effectLst/>
        <a:sp3d>
          <a:contourClr>
            <a:schemeClr val="accent3"/>
          </a:contourClr>
        </a:sp3d>
      </c:spPr>
    </c:backWall>
    <c:plotArea>
      <c:layout/>
      <c:bar3DChart>
        <c:barDir val="col"/>
        <c:grouping val="clustered"/>
        <c:ser>
          <c:idx val="0"/>
          <c:order val="0"/>
          <c:tx>
            <c:v>2001</c:v>
          </c:tx>
          <c:spPr>
            <a:solidFill>
              <a:srgbClr val="5B9BD5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7777777777777964E-2"/>
                  <c:y val="-3.2407407407407614E-2"/>
                </c:manualLayout>
              </c:layout>
              <c:showVal val="1"/>
            </c:dLbl>
            <c:dLbl>
              <c:idx val="1"/>
              <c:layout>
                <c:manualLayout>
                  <c:x val="3.0555555555555582E-2"/>
                  <c:y val="-3.7037037037037056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Val val="1"/>
          </c:dLbls>
          <c:cat>
            <c:multiLvlStrRef>
              <c:f>iskolazottsag!$D$3:$E$4</c:f>
              <c:multiLvlStrCache>
                <c:ptCount val="2"/>
                <c:lvl>
                  <c:pt idx="0">
                    <c:v>%</c:v>
                  </c:pt>
                  <c:pt idx="1">
                    <c:v>%</c:v>
                  </c:pt>
                </c:lvl>
                <c:lvl>
                  <c:pt idx="0">
                    <c:v>Férfi</c:v>
                  </c:pt>
                  <c:pt idx="1">
                    <c:v>Nő</c:v>
                  </c:pt>
                </c:lvl>
              </c:multiLvlStrCache>
            </c:multiLvlStrRef>
          </c:cat>
          <c:val>
            <c:numRef>
              <c:f>iskolazottsag!$D$5:$E$5</c:f>
              <c:numCache>
                <c:formatCode>0.0%</c:formatCode>
                <c:ptCount val="2"/>
                <c:pt idx="0">
                  <c:v>5.600000000000005E-2</c:v>
                </c:pt>
                <c:pt idx="1">
                  <c:v>0.13300000000000001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solidFill>
              <a:srgbClr val="FFC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3333333333333381E-2"/>
                  <c:y val="-2.3148148148148147E-2"/>
                </c:manualLayout>
              </c:layout>
              <c:showVal val="1"/>
            </c:dLbl>
            <c:dLbl>
              <c:idx val="1"/>
              <c:layout>
                <c:manualLayout>
                  <c:x val="4.1666666666666664E-2"/>
                  <c:y val="-1.8518518518518573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Val val="1"/>
          </c:dLbls>
          <c:cat>
            <c:multiLvlStrRef>
              <c:f>iskolazottsag!$D$3:$E$4</c:f>
              <c:multiLvlStrCache>
                <c:ptCount val="2"/>
                <c:lvl>
                  <c:pt idx="0">
                    <c:v>%</c:v>
                  </c:pt>
                  <c:pt idx="1">
                    <c:v>%</c:v>
                  </c:pt>
                </c:lvl>
                <c:lvl>
                  <c:pt idx="0">
                    <c:v>Férfi</c:v>
                  </c:pt>
                  <c:pt idx="1">
                    <c:v>Nő</c:v>
                  </c:pt>
                </c:lvl>
              </c:multiLvlStrCache>
            </c:multiLvlStrRef>
          </c:cat>
          <c:val>
            <c:numRef>
              <c:f>iskolazottsag!$D$6:$E$6</c:f>
              <c:numCache>
                <c:formatCode>0.0%</c:formatCode>
                <c:ptCount val="2"/>
                <c:pt idx="0">
                  <c:v>1.100000000000001E-2</c:v>
                </c:pt>
                <c:pt idx="1">
                  <c:v>3.8000000000000034E-2</c:v>
                </c:pt>
              </c:numCache>
            </c:numRef>
          </c:val>
        </c:ser>
        <c:dLbls>
          <c:showVal val="1"/>
        </c:dLbls>
        <c:shape val="box"/>
        <c:axId val="77332480"/>
        <c:axId val="77334016"/>
        <c:axId val="0"/>
      </c:bar3DChart>
      <c:catAx>
        <c:axId val="7733248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7334016"/>
        <c:crosses val="autoZero"/>
        <c:auto val="1"/>
        <c:lblAlgn val="ctr"/>
        <c:lblOffset val="100"/>
        <c:noMultiLvlLbl val="1"/>
      </c:catAx>
      <c:valAx>
        <c:axId val="773340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numFmt formatCode="0%" sourceLinked="0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7332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</c:chart>
  <c:spPr>
    <a:solidFill>
      <a:schemeClr val="bg1"/>
    </a:solidFill>
    <a:ln w="6350" cap="flat" cmpd="sng" algn="ctr">
      <a:solidFill>
        <a:schemeClr val="accent3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Álláskeresési segélyben részesülők</a:t>
            </a:r>
            <a:r>
              <a:rPr lang="hu-HU" sz="1200" baseline="0"/>
              <a:t> száma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9385611092848409E-2"/>
          <c:y val="0.13536895922727574"/>
          <c:w val="0.91294264161313865"/>
          <c:h val="0.65328751141073271"/>
        </c:manualLayout>
      </c:layout>
      <c:barChart>
        <c:barDir val="col"/>
        <c:grouping val="clustered"/>
        <c:ser>
          <c:idx val="0"/>
          <c:order val="0"/>
          <c:tx>
            <c:v>15-64 éves állandó népesség</c:v>
          </c:tx>
          <c:cat>
            <c:strRef>
              <c:f>ellatasok!$A$3:$A$11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Forrás: TeIR, Nemzeti Munkaügyi Hivatal</c:v>
                </c:pt>
              </c:strCache>
            </c:strRef>
          </c:cat>
          <c:val>
            <c:numRef>
              <c:f>ellatasok!$B$3:$B$10</c:f>
              <c:numCache>
                <c:formatCode>#,##0</c:formatCode>
                <c:ptCount val="8"/>
                <c:pt idx="0">
                  <c:v>2964</c:v>
                </c:pt>
                <c:pt idx="1">
                  <c:v>3003</c:v>
                </c:pt>
                <c:pt idx="2">
                  <c:v>2998</c:v>
                </c:pt>
                <c:pt idx="3">
                  <c:v>3013</c:v>
                </c:pt>
                <c:pt idx="4">
                  <c:v>3036</c:v>
                </c:pt>
                <c:pt idx="5">
                  <c:v>3048</c:v>
                </c:pt>
                <c:pt idx="6">
                  <c:v>3051</c:v>
                </c:pt>
                <c:pt idx="7">
                  <c:v>3091</c:v>
                </c:pt>
              </c:numCache>
            </c:numRef>
          </c:val>
        </c:ser>
        <c:ser>
          <c:idx val="1"/>
          <c:order val="1"/>
          <c:tx>
            <c:v>Álláskeresési segélyben részesülők</c:v>
          </c:tx>
          <c:cat>
            <c:strRef>
              <c:f>ellatasok!$A$3:$A$11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Forrás: TeIR, Nemzeti Munkaügyi Hivatal</c:v>
                </c:pt>
              </c:strCache>
            </c:strRef>
          </c:cat>
          <c:val>
            <c:numRef>
              <c:f>ellatasok!$C$3:$C$10</c:f>
              <c:numCache>
                <c:formatCode>General</c:formatCode>
                <c:ptCount val="8"/>
                <c:pt idx="0">
                  <c:v>4.25</c:v>
                </c:pt>
                <c:pt idx="1">
                  <c:v>6.5</c:v>
                </c:pt>
                <c:pt idx="2">
                  <c:v>9.75</c:v>
                </c:pt>
                <c:pt idx="3">
                  <c:v>10.5</c:v>
                </c:pt>
                <c:pt idx="4">
                  <c:v>8.25</c:v>
                </c:pt>
                <c:pt idx="5">
                  <c:v>8.25</c:v>
                </c:pt>
                <c:pt idx="6">
                  <c:v>6.5</c:v>
                </c:pt>
                <c:pt idx="7">
                  <c:v>0</c:v>
                </c:pt>
              </c:numCache>
            </c:numRef>
          </c:val>
        </c:ser>
        <c:axId val="67638784"/>
        <c:axId val="67640320"/>
      </c:barChart>
      <c:catAx>
        <c:axId val="67638784"/>
        <c:scaling>
          <c:orientation val="minMax"/>
        </c:scaling>
        <c:axPos val="b"/>
        <c:numFmt formatCode="General" sourceLinked="1"/>
        <c:tickLblPos val="nextTo"/>
        <c:crossAx val="67640320"/>
        <c:crosses val="autoZero"/>
        <c:auto val="1"/>
        <c:lblAlgn val="ctr"/>
        <c:lblOffset val="100"/>
      </c:catAx>
      <c:valAx>
        <c:axId val="67640320"/>
        <c:scaling>
          <c:orientation val="minMax"/>
        </c:scaling>
        <c:axPos val="l"/>
        <c:majorGridlines/>
        <c:numFmt formatCode="#,##0" sourceLinked="1"/>
        <c:tickLblPos val="nextTo"/>
        <c:crossAx val="6763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79470198675497"/>
          <c:y val="0.86720867208672092"/>
          <c:w val="0.73675496688741726"/>
          <c:h val="6.5040650406504072E-2"/>
        </c:manualLayout>
      </c:layout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Állandó népesség</a:t>
            </a:r>
            <a:r>
              <a:rPr lang="hu-HU" sz="1200" baseline="0"/>
              <a:t> - férfiak életkori megoszlása</a:t>
            </a:r>
          </a:p>
          <a:p>
            <a:pPr>
              <a:defRPr sz="1200"/>
            </a:pP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828669901110843"/>
          <c:y val="0.20171325185540831"/>
          <c:w val="0.34178382247673506"/>
          <c:h val="0.63299031110824966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0"/>
          </c:dPt>
          <c:dPt>
            <c:idx val="1"/>
            <c:spPr>
              <a:solidFill>
                <a:srgbClr val="7030A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2"/>
            <c:spPr>
              <a:solidFill>
                <a:srgbClr val="92D05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3"/>
          </c:dPt>
          <c:dPt>
            <c:idx val="4"/>
            <c:spPr>
              <a:solidFill>
                <a:srgbClr val="FF000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5"/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hu-HU"/>
              </a:p>
            </c:txPr>
            <c:showPercent val="1"/>
            <c:showLeaderLines val="1"/>
          </c:dLbls>
          <c:cat>
            <c:strLit>
              <c:ptCount val="5"/>
              <c:pt idx="0">
                <c:v>'0-14 évesek</c:v>
              </c:pt>
              <c:pt idx="1">
                <c:v>15-17 évesek</c:v>
              </c:pt>
              <c:pt idx="2">
                <c:v>18-59 évesek</c:v>
              </c:pt>
              <c:pt idx="3">
                <c:v>60-64 évesek</c:v>
              </c:pt>
              <c:pt idx="4">
                <c:v>65 év felettiek'</c:v>
              </c:pt>
            </c:strLit>
          </c:cat>
          <c:val>
            <c:numRef>
              <c:f>nepesseg!$G$6:$G$11</c:f>
              <c:numCache>
                <c:formatCode>#,##0</c:formatCode>
                <c:ptCount val="6"/>
                <c:pt idx="0">
                  <c:v>339</c:v>
                </c:pt>
                <c:pt idx="1">
                  <c:v>62</c:v>
                </c:pt>
                <c:pt idx="2">
                  <c:v>1274</c:v>
                </c:pt>
                <c:pt idx="3">
                  <c:v>166</c:v>
                </c:pt>
                <c:pt idx="5">
                  <c:v>365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215521840257768"/>
          <c:y val="0.28021547868314212"/>
          <c:w val="0.93123338241256426"/>
          <c:h val="0.73125797477562493"/>
        </c:manualLayout>
      </c:layout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Álláskeresési járadékra jogosultak aránya (%)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ellatasok!$F$4:$F$10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ellatasok!$I$4:$I$10</c:f>
              <c:numCache>
                <c:formatCode>0.0%</c:formatCode>
                <c:ptCount val="7"/>
                <c:pt idx="0">
                  <c:v>0.93939393939393945</c:v>
                </c:pt>
                <c:pt idx="1">
                  <c:v>1.0158730158730158</c:v>
                </c:pt>
                <c:pt idx="2">
                  <c:v>0.20158102766798419</c:v>
                </c:pt>
                <c:pt idx="3">
                  <c:v>0.60526315789473684</c:v>
                </c:pt>
                <c:pt idx="4">
                  <c:v>0.53846153846153844</c:v>
                </c:pt>
                <c:pt idx="5">
                  <c:v>0.33333333333333331</c:v>
                </c:pt>
                <c:pt idx="6">
                  <c:v>0.28000000000000003</c:v>
                </c:pt>
              </c:numCache>
            </c:numRef>
          </c:val>
        </c:ser>
        <c:axId val="71436544"/>
        <c:axId val="71438336"/>
      </c:barChart>
      <c:catAx>
        <c:axId val="71436544"/>
        <c:scaling>
          <c:orientation val="minMax"/>
        </c:scaling>
        <c:axPos val="b"/>
        <c:numFmt formatCode="General" sourceLinked="1"/>
        <c:tickLblPos val="nextTo"/>
        <c:crossAx val="71438336"/>
        <c:crosses val="autoZero"/>
        <c:auto val="1"/>
        <c:lblAlgn val="ctr"/>
        <c:lblOffset val="100"/>
      </c:catAx>
      <c:valAx>
        <c:axId val="71438336"/>
        <c:scaling>
          <c:orientation val="minMax"/>
        </c:scaling>
        <c:axPos val="l"/>
        <c:majorGridlines/>
        <c:numFmt formatCode="0%" sourceLinked="0"/>
        <c:tickLblPos val="nextTo"/>
        <c:crossAx val="71436544"/>
        <c:crosses val="autoZero"/>
        <c:crossBetween val="between"/>
      </c:valAx>
    </c:plotArea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Közgyógyellátottak száma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ellatasok!$X$3:$X$9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ellatasok!$Y$3:$Y$9</c:f>
              <c:numCache>
                <c:formatCode>General</c:formatCode>
                <c:ptCount val="7"/>
                <c:pt idx="0">
                  <c:v>135</c:v>
                </c:pt>
                <c:pt idx="1">
                  <c:v>95</c:v>
                </c:pt>
                <c:pt idx="2">
                  <c:v>55</c:v>
                </c:pt>
                <c:pt idx="3">
                  <c:v>47</c:v>
                </c:pt>
                <c:pt idx="4">
                  <c:v>54</c:v>
                </c:pt>
                <c:pt idx="5" formatCode="#,##0">
                  <c:v>60</c:v>
                </c:pt>
                <c:pt idx="6" formatCode="#,##0">
                  <c:v>53</c:v>
                </c:pt>
              </c:numCache>
            </c:numRef>
          </c:val>
        </c:ser>
        <c:axId val="71457408"/>
        <c:axId val="71459200"/>
      </c:barChart>
      <c:catAx>
        <c:axId val="71457408"/>
        <c:scaling>
          <c:orientation val="minMax"/>
        </c:scaling>
        <c:axPos val="b"/>
        <c:numFmt formatCode="General" sourceLinked="1"/>
        <c:tickLblPos val="nextTo"/>
        <c:crossAx val="71459200"/>
        <c:crosses val="autoZero"/>
        <c:auto val="1"/>
        <c:lblAlgn val="ctr"/>
        <c:lblOffset val="100"/>
      </c:catAx>
      <c:valAx>
        <c:axId val="71459200"/>
        <c:scaling>
          <c:orientation val="minMax"/>
        </c:scaling>
        <c:axPos val="l"/>
        <c:majorGridlines/>
        <c:numFmt formatCode="General" sourceLinked="1"/>
        <c:tickLblPos val="nextTo"/>
        <c:crossAx val="71457408"/>
        <c:crosses val="autoZero"/>
        <c:crossBetween val="between"/>
      </c:valAx>
    </c:plotArea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Ápolási díjban</a:t>
            </a:r>
            <a:r>
              <a:rPr lang="hu-HU" sz="1200" baseline="0"/>
              <a:t> részesülők száma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ellatasok!$AA$3:$AA$9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ellatasok!$AD$3:$AD$9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0</c:v>
                </c:pt>
                <c:pt idx="4">
                  <c:v>16.59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</c:ser>
        <c:axId val="71487488"/>
        <c:axId val="71489024"/>
      </c:barChart>
      <c:catAx>
        <c:axId val="71487488"/>
        <c:scaling>
          <c:orientation val="minMax"/>
        </c:scaling>
        <c:axPos val="b"/>
        <c:numFmt formatCode="General" sourceLinked="1"/>
        <c:tickLblPos val="nextTo"/>
        <c:crossAx val="71489024"/>
        <c:crosses val="autoZero"/>
        <c:auto val="1"/>
        <c:lblAlgn val="ctr"/>
        <c:lblOffset val="100"/>
      </c:catAx>
      <c:valAx>
        <c:axId val="71489024"/>
        <c:scaling>
          <c:orientation val="minMax"/>
        </c:scaling>
        <c:axPos val="l"/>
        <c:majorGridlines/>
        <c:numFmt formatCode="General" sourceLinked="1"/>
        <c:tickLblPos val="nextTo"/>
        <c:crossAx val="71487488"/>
        <c:crosses val="autoZero"/>
        <c:crossBetween val="between"/>
      </c:valAx>
    </c:plotArea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Aktív korúak ellátásaiban részesülők száma (fő)</a:t>
            </a:r>
          </a:p>
        </c:rich>
      </c:tx>
      <c:spPr>
        <a:noFill/>
        <a:ln w="25400">
          <a:noFill/>
        </a:ln>
      </c:spPr>
    </c:title>
    <c:view3D>
      <c:depthPercent val="100"/>
      <c:rAngAx val="1"/>
    </c:view3D>
    <c:floor>
      <c:spPr>
        <a:noFill/>
        <a:ln w="6350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1"/>
          <c:order val="0"/>
          <c:tx>
            <c:v>Rendszeres szociális segélyben részesülők</c:v>
          </c:tx>
          <c:spPr>
            <a:solidFill>
              <a:srgbClr val="ED7D31"/>
            </a:solidFill>
            <a:ln w="25400">
              <a:noFill/>
            </a:ln>
          </c:spPr>
          <c:cat>
            <c:numRef>
              <c:f>ellatasok!$K$4:$K$10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ellatasok!$L$4:$L$10</c:f>
              <c:numCache>
                <c:formatCode>General</c:formatCode>
                <c:ptCount val="7"/>
                <c:pt idx="0">
                  <c:v>14</c:v>
                </c:pt>
                <c:pt idx="1">
                  <c:v>12.5</c:v>
                </c:pt>
                <c:pt idx="2">
                  <c:v>6</c:v>
                </c:pt>
                <c:pt idx="3">
                  <c:v>2.25</c:v>
                </c:pt>
                <c:pt idx="4">
                  <c:v>1.75</c:v>
                </c:pt>
                <c:pt idx="5">
                  <c:v>1.5</c:v>
                </c:pt>
                <c:pt idx="6">
                  <c:v>0</c:v>
                </c:pt>
              </c:numCache>
            </c:numRef>
          </c:val>
        </c:ser>
        <c:ser>
          <c:idx val="2"/>
          <c:order val="1"/>
          <c:tx>
            <c:v>Egészségkárosodási és gyermekfelügyeleti támogatásban részesülők</c:v>
          </c:tx>
          <c:spPr>
            <a:solidFill>
              <a:srgbClr val="0070C0"/>
            </a:solidFill>
            <a:ln w="25400">
              <a:noFill/>
            </a:ln>
          </c:spPr>
          <c:cat>
            <c:numRef>
              <c:f>ellatasok!$K$4:$K$10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ellatasok!$M$4:$M$10</c:f>
              <c:numCache>
                <c:formatCode>#,##0</c:formatCode>
                <c:ptCount val="7"/>
                <c:pt idx="3">
                  <c:v>1.78</c:v>
                </c:pt>
                <c:pt idx="4">
                  <c:v>1.25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er>
          <c:idx val="3"/>
          <c:order val="2"/>
          <c:tx>
            <c:v>Foglalkoztatást helyettesítő támogatásban részesülők</c:v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ellatasok!$K$4:$K$10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ellatasok!$O$4:$O$10</c:f>
              <c:numCache>
                <c:formatCode>#,##0</c:formatCode>
                <c:ptCount val="7"/>
                <c:pt idx="0">
                  <c:v>34</c:v>
                </c:pt>
                <c:pt idx="1">
                  <c:v>48</c:v>
                </c:pt>
                <c:pt idx="2">
                  <c:v>32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shape val="box"/>
        <c:axId val="72075904"/>
        <c:axId val="72081792"/>
        <c:axId val="0"/>
      </c:bar3DChart>
      <c:catAx>
        <c:axId val="7207590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081792"/>
        <c:crosses val="autoZero"/>
        <c:auto val="1"/>
        <c:lblAlgn val="ctr"/>
        <c:lblOffset val="100"/>
      </c:catAx>
      <c:valAx>
        <c:axId val="720817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075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Támogatásban</a:t>
            </a:r>
            <a:r>
              <a:rPr lang="hu-HU" sz="1200" baseline="0"/>
              <a:t> részesülők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Lakásfenntartási támogatás</c:v>
          </c:tx>
          <c:cat>
            <c:numRef>
              <c:f>lakhatas!$K$3:$K$10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lakhatas!$L$3:$L$10</c:f>
              <c:numCache>
                <c:formatCode>General</c:formatCode>
                <c:ptCount val="8"/>
                <c:pt idx="0">
                  <c:v>21</c:v>
                </c:pt>
                <c:pt idx="1">
                  <c:v>26</c:v>
                </c:pt>
                <c:pt idx="2">
                  <c:v>32</c:v>
                </c:pt>
                <c:pt idx="3">
                  <c:v>27</c:v>
                </c:pt>
                <c:pt idx="4" formatCode="#,##0">
                  <c:v>2</c:v>
                </c:pt>
                <c:pt idx="5" formatCode="#,##0">
                  <c:v>4</c:v>
                </c:pt>
                <c:pt idx="6" formatCode="#,##0">
                  <c:v>1</c:v>
                </c:pt>
                <c:pt idx="7" formatCode="#,##0">
                  <c:v>1</c:v>
                </c:pt>
              </c:numCache>
            </c:numRef>
          </c:val>
        </c:ser>
        <c:ser>
          <c:idx val="1"/>
          <c:order val="1"/>
          <c:tx>
            <c:v>Adósságcsökkentési támogatás</c:v>
          </c:tx>
          <c:cat>
            <c:numRef>
              <c:f>lakhatas!$K$3:$K$10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lakhatas!$M$3:$M$10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67671936"/>
        <c:axId val="67673472"/>
      </c:barChart>
      <c:catAx>
        <c:axId val="67671936"/>
        <c:scaling>
          <c:orientation val="minMax"/>
        </c:scaling>
        <c:axPos val="b"/>
        <c:numFmt formatCode="General" sourceLinked="1"/>
        <c:tickLblPos val="nextTo"/>
        <c:crossAx val="67673472"/>
        <c:crosses val="autoZero"/>
        <c:auto val="1"/>
        <c:lblAlgn val="ctr"/>
        <c:lblOffset val="100"/>
      </c:catAx>
      <c:valAx>
        <c:axId val="67673472"/>
        <c:scaling>
          <c:orientation val="minMax"/>
        </c:scaling>
        <c:axPos val="l"/>
        <c:majorGridlines/>
        <c:numFmt formatCode="General" sourceLinked="1"/>
        <c:tickLblPos val="nextTo"/>
        <c:crossAx val="6767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8649885583524028"/>
          <c:y val="0.37246963562753038"/>
          <c:w val="0.98398169336384445"/>
          <c:h val="0.67611336032388669"/>
        </c:manualLayout>
      </c:layout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4"/>
  <c:chart>
    <c:title>
      <c:tx>
        <c:rich>
          <a:bodyPr/>
          <a:lstStyle/>
          <a:p>
            <a:pPr>
              <a:defRPr/>
            </a:pPr>
            <a:r>
              <a:rPr lang="hu-HU" sz="1200"/>
              <a:t>Összes lakásállomány (db)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Összes lakás</c:v>
          </c:tx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lakhatas!$B$3:$B$9</c:f>
              <c:numCache>
                <c:formatCode>General</c:formatCode>
                <c:ptCount val="7"/>
                <c:pt idx="0">
                  <c:v>1604</c:v>
                </c:pt>
                <c:pt idx="1">
                  <c:v>1610</c:v>
                </c:pt>
                <c:pt idx="2">
                  <c:v>1619</c:v>
                </c:pt>
                <c:pt idx="3">
                  <c:v>1635</c:v>
                </c:pt>
                <c:pt idx="4">
                  <c:v>1645</c:v>
                </c:pt>
                <c:pt idx="5" formatCode="#,##0">
                  <c:v>1655</c:v>
                </c:pt>
                <c:pt idx="6" formatCode="#,##0">
                  <c:v>1671</c:v>
                </c:pt>
              </c:numCache>
            </c:numRef>
          </c:val>
        </c:ser>
        <c:ser>
          <c:idx val="1"/>
          <c:order val="1"/>
          <c:tx>
            <c:v>Elégtelen körülményeket biztosító lakás</c:v>
          </c:tx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lakhatas!$C$3:$C$9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77274496"/>
        <c:axId val="77276288"/>
      </c:barChart>
      <c:catAx>
        <c:axId val="77274496"/>
        <c:scaling>
          <c:orientation val="minMax"/>
        </c:scaling>
        <c:axPos val="b"/>
        <c:numFmt formatCode="General" sourceLinked="1"/>
        <c:tickLblPos val="nextTo"/>
        <c:crossAx val="77276288"/>
        <c:crosses val="autoZero"/>
        <c:auto val="1"/>
        <c:lblAlgn val="ctr"/>
        <c:lblOffset val="100"/>
      </c:catAx>
      <c:valAx>
        <c:axId val="77276288"/>
        <c:scaling>
          <c:orientation val="minMax"/>
        </c:scaling>
        <c:axPos val="l"/>
        <c:majorGridlines/>
        <c:numFmt formatCode="General" sourceLinked="1"/>
        <c:tickLblPos val="nextTo"/>
        <c:crossAx val="7727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9761388286336"/>
          <c:y val="0.36974789915966388"/>
          <c:w val="0.32971800433839482"/>
          <c:h val="0.31932773109243695"/>
        </c:manualLayout>
      </c:layout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3"/>
  <c:chart>
    <c:title>
      <c:tx>
        <c:rich>
          <a:bodyPr/>
          <a:lstStyle/>
          <a:p>
            <a:pPr>
              <a:defRPr/>
            </a:pPr>
            <a:r>
              <a:rPr lang="hu-HU" sz="1200"/>
              <a:t>Összes bérlakás</a:t>
            </a:r>
            <a:r>
              <a:rPr lang="hu-HU" sz="1200" b="1" i="0" u="none" strike="noStrike" baseline="0"/>
              <a:t> (db)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Összes bérlakás</c:v>
          </c:tx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lakhatas!$D$3:$D$9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Elégtelen körülményeket biztosító bérlakás</c:v>
          </c:tx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lakhatas!$E$3:$E$9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77379456"/>
        <c:axId val="77380992"/>
      </c:barChart>
      <c:catAx>
        <c:axId val="77379456"/>
        <c:scaling>
          <c:orientation val="minMax"/>
        </c:scaling>
        <c:axPos val="b"/>
        <c:numFmt formatCode="General" sourceLinked="1"/>
        <c:tickLblPos val="nextTo"/>
        <c:crossAx val="77380992"/>
        <c:crosses val="autoZero"/>
        <c:auto val="1"/>
        <c:lblAlgn val="ctr"/>
        <c:lblOffset val="100"/>
      </c:catAx>
      <c:valAx>
        <c:axId val="77380992"/>
        <c:scaling>
          <c:orientation val="minMax"/>
        </c:scaling>
        <c:axPos val="l"/>
        <c:majorGridlines/>
        <c:numFmt formatCode="#,##0" sourceLinked="1"/>
        <c:tickLblPos val="nextTo"/>
        <c:crossAx val="7737945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5"/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Szociális lakások</a:t>
            </a:r>
            <a:r>
              <a:rPr lang="hu-HU" sz="1200" b="1" i="0" u="none" strike="noStrike" baseline="0"/>
              <a:t> (db)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Szociális lakások</c:v>
          </c:tx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lakhatas!$F$3:$F$7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Ebből elégtelen körülményű</c:v>
          </c:tx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lakhatas!$G$3:$G$7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67715072"/>
        <c:axId val="67716608"/>
      </c:barChart>
      <c:catAx>
        <c:axId val="67715072"/>
        <c:scaling>
          <c:orientation val="minMax"/>
        </c:scaling>
        <c:axPos val="b"/>
        <c:numFmt formatCode="General" sourceLinked="1"/>
        <c:tickLblPos val="nextTo"/>
        <c:crossAx val="67716608"/>
        <c:crosses val="autoZero"/>
        <c:auto val="1"/>
        <c:lblAlgn val="ctr"/>
        <c:lblOffset val="100"/>
      </c:catAx>
      <c:valAx>
        <c:axId val="67716608"/>
        <c:scaling>
          <c:orientation val="minMax"/>
        </c:scaling>
        <c:axPos val="l"/>
        <c:majorGridlines/>
        <c:numFmt formatCode="#,##0" sourceLinked="1"/>
        <c:tickLblPos val="nextTo"/>
        <c:crossAx val="67715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6685811332406978"/>
          <c:y val="0.91383812010443866"/>
          <c:w val="0.73027304872400278"/>
          <c:h val="0.97650130548302871"/>
        </c:manualLayout>
      </c:layout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6"/>
  <c:chart>
    <c:title>
      <c:tx>
        <c:rich>
          <a:bodyPr/>
          <a:lstStyle/>
          <a:p>
            <a:pPr>
              <a:defRPr/>
            </a:pPr>
            <a:r>
              <a:rPr lang="hu-HU" sz="1200"/>
              <a:t>Egyéb lakáscélra használt ingatlanok</a:t>
            </a:r>
            <a:r>
              <a:rPr lang="hu-HU" sz="1200" b="1" i="0" u="none" strike="noStrike" baseline="0"/>
              <a:t> (db)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Összes lakáscélú ingatlan</c:v>
          </c:tx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lakhatas!$H$3:$H$7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Ebből elégtelen körülményű</c:v>
          </c:tx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lakhatas!$I$3:$I$7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67749760"/>
        <c:axId val="67751296"/>
      </c:barChart>
      <c:catAx>
        <c:axId val="67749760"/>
        <c:scaling>
          <c:orientation val="minMax"/>
        </c:scaling>
        <c:axPos val="b"/>
        <c:numFmt formatCode="General" sourceLinked="1"/>
        <c:tickLblPos val="nextTo"/>
        <c:crossAx val="67751296"/>
        <c:crosses val="autoZero"/>
        <c:auto val="1"/>
        <c:lblAlgn val="ctr"/>
        <c:lblOffset val="100"/>
      </c:catAx>
      <c:valAx>
        <c:axId val="67751296"/>
        <c:scaling>
          <c:orientation val="minMax"/>
        </c:scaling>
        <c:axPos val="l"/>
        <c:majorGridlines/>
        <c:numFmt formatCode="#,##0" sourceLinked="1"/>
        <c:tickLblPos val="nextTo"/>
        <c:crossAx val="6774976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Lakásállomány megoszlása (db)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v>Bérlakás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lakhatas!$D$3:$D$9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Szociális lakás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lakhatas!$F$3:$F$9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v>Egyéb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lakhatas!$A$3:$A$9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lakhatas!$H$3:$H$9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55"/>
        <c:overlap val="100"/>
        <c:axId val="77440896"/>
        <c:axId val="77442432"/>
      </c:barChart>
      <c:catAx>
        <c:axId val="77440896"/>
        <c:scaling>
          <c:orientation val="minMax"/>
        </c:scaling>
        <c:axPos val="b"/>
        <c:numFmt formatCode="General" sourceLinked="1"/>
        <c:majorTickMark val="none"/>
        <c:tickLblPos val="nextTo"/>
        <c:crossAx val="77442432"/>
        <c:crosses val="autoZero"/>
        <c:auto val="1"/>
        <c:lblAlgn val="ctr"/>
        <c:lblOffset val="100"/>
      </c:catAx>
      <c:valAx>
        <c:axId val="7744243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7440896"/>
        <c:crosses val="autoZero"/>
        <c:crossBetween val="between"/>
      </c:valAx>
    </c:plotArea>
    <c:legend>
      <c:legendPos val="b"/>
    </c:legend>
    <c:plotVisOnly val="1"/>
    <c:dispBlanksAs val="gap"/>
  </c:chart>
  <c:spPr>
    <a:ln>
      <a:solidFill>
        <a:sysClr val="windowText" lastClr="000000"/>
      </a:solidFill>
    </a:ln>
  </c:sp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 b="1" i="0" baseline="0"/>
              <a:t>Állandó népesség - nők életkori megoszlása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634573117384767"/>
          <c:y val="0.22870946801197267"/>
          <c:w val="0.34201054136525766"/>
          <c:h val="0.613837701618696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0"/>
          </c:dPt>
          <c:dPt>
            <c:idx val="1"/>
            <c:spPr>
              <a:solidFill>
                <a:srgbClr val="7030A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2"/>
            <c:spPr>
              <a:solidFill>
                <a:srgbClr val="92D05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3"/>
          </c:dPt>
          <c:dPt>
            <c:idx val="4"/>
            <c:spPr>
              <a:solidFill>
                <a:srgbClr val="FF000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5"/>
          </c:dPt>
          <c:dLbls>
            <c:dLbl>
              <c:idx val="2"/>
              <c:layout>
                <c:manualLayout>
                  <c:x val="-4.4124149115506897E-2"/>
                  <c:y val="-0.1363594409156452"/>
                </c:manualLayout>
              </c:layout>
              <c:dLblPos val="bestFit"/>
              <c:showPercent val="1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hu-HU"/>
              </a:p>
            </c:txPr>
            <c:showPercent val="1"/>
            <c:showLeaderLines val="1"/>
          </c:dLbls>
          <c:cat>
            <c:strLit>
              <c:ptCount val="5"/>
              <c:pt idx="0">
                <c:v>'0-14 évesek</c:v>
              </c:pt>
              <c:pt idx="1">
                <c:v>15-17 évesek</c:v>
              </c:pt>
              <c:pt idx="2">
                <c:v>18-59 évesek</c:v>
              </c:pt>
              <c:pt idx="3">
                <c:v>60-64 évesek</c:v>
              </c:pt>
              <c:pt idx="4">
                <c:v>65 év felettiek'</c:v>
              </c:pt>
            </c:strLit>
          </c:cat>
          <c:val>
            <c:numRef>
              <c:f>nepesseg!$H$6:$H$11</c:f>
              <c:numCache>
                <c:formatCode>#,##0</c:formatCode>
                <c:ptCount val="6"/>
                <c:pt idx="0">
                  <c:v>375</c:v>
                </c:pt>
                <c:pt idx="1">
                  <c:v>58</c:v>
                </c:pt>
                <c:pt idx="2">
                  <c:v>1365</c:v>
                </c:pt>
                <c:pt idx="3">
                  <c:v>157</c:v>
                </c:pt>
                <c:pt idx="5">
                  <c:v>251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3983739837401"/>
          <c:y val="0.27737226277372262"/>
          <c:w val="0.20934959349593496"/>
          <c:h val="0.43795620437956206"/>
        </c:manualLayout>
      </c:layout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Védelembe</a:t>
            </a:r>
            <a:r>
              <a:rPr lang="hu-HU" sz="1200" baseline="0"/>
              <a:t> vett és veszélyeztetett kiskorú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602620087336303E-2"/>
          <c:y val="0.18282573205090574"/>
          <c:w val="0.43231441048034946"/>
          <c:h val="0.73407301505287936"/>
        </c:manualLayout>
      </c:layout>
      <c:barChart>
        <c:barDir val="col"/>
        <c:grouping val="clustered"/>
        <c:ser>
          <c:idx val="0"/>
          <c:order val="0"/>
          <c:tx>
            <c:v>Védelembe vett kiskorú</c:v>
          </c:tx>
          <c:cat>
            <c:numRef>
              <c:f>gyermekek!$A$3:$A$10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gyermekek!$B$3:$B$10</c:f>
              <c:numCache>
                <c:formatCode>#,##0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</c:ser>
        <c:ser>
          <c:idx val="2"/>
          <c:order val="1"/>
          <c:tx>
            <c:v>Veszélyeztetett kiskorú</c:v>
          </c:tx>
          <c:spPr>
            <a:solidFill>
              <a:schemeClr val="accent2"/>
            </a:solidFill>
          </c:spPr>
          <c:cat>
            <c:numRef>
              <c:f>gyermekek!$A$3:$A$10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gyermekek!$C$3:$C$10</c:f>
              <c:numCache>
                <c:formatCode>#,##0</c:formatCode>
                <c:ptCount val="8"/>
                <c:pt idx="0">
                  <c:v>54</c:v>
                </c:pt>
                <c:pt idx="1">
                  <c:v>54</c:v>
                </c:pt>
                <c:pt idx="2">
                  <c:v>44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axId val="72155520"/>
        <c:axId val="72157056"/>
      </c:barChart>
      <c:catAx>
        <c:axId val="72155520"/>
        <c:scaling>
          <c:orientation val="minMax"/>
        </c:scaling>
        <c:axPos val="b"/>
        <c:numFmt formatCode="General" sourceLinked="1"/>
        <c:tickLblPos val="nextTo"/>
        <c:crossAx val="72157056"/>
        <c:crosses val="autoZero"/>
        <c:auto val="1"/>
        <c:lblAlgn val="ctr"/>
        <c:lblOffset val="100"/>
      </c:catAx>
      <c:valAx>
        <c:axId val="72157056"/>
        <c:scaling>
          <c:orientation val="minMax"/>
        </c:scaling>
        <c:axPos val="l"/>
        <c:majorGridlines/>
        <c:numFmt formatCode="#,##0" sourceLinked="1"/>
        <c:tickLblPos val="nextTo"/>
        <c:crossAx val="7215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908296943231439"/>
          <c:y val="0.44321389588098364"/>
          <c:w val="0.32096069868995636"/>
          <c:h val="0.12188382136727051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Rendszeres gyermekvédelmi kedvezményben részesítettek</a:t>
            </a:r>
            <a:r>
              <a:rPr lang="hu-HU" sz="1200" baseline="0"/>
              <a:t> száma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9672131147541005E-2"/>
          <c:y val="0.17711195226279416"/>
          <c:w val="0.89754098360655743"/>
          <c:h val="0.72752140391024667"/>
        </c:manualLayout>
      </c:layout>
      <c:barChart>
        <c:barDir val="col"/>
        <c:grouping val="clustered"/>
        <c:ser>
          <c:idx val="0"/>
          <c:order val="0"/>
          <c:tx>
            <c:strRef>
              <c:f>gyermekek!$F$2</c:f>
              <c:strCache>
                <c:ptCount val="1"/>
                <c:pt idx="0">
                  <c:v>Rendszeres gyermekvédelmi kedvezményben részesítettek évi átlagos száma (TS 5801)</c:v>
                </c:pt>
              </c:strCache>
            </c:strRef>
          </c:tx>
          <c:cat>
            <c:numRef>
              <c:f>gyermekek!$E$3:$E$10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gyermekek!$F$3:$F$10</c:f>
              <c:numCache>
                <c:formatCode>General</c:formatCode>
                <c:ptCount val="8"/>
                <c:pt idx="0">
                  <c:v>68</c:v>
                </c:pt>
                <c:pt idx="1">
                  <c:v>57</c:v>
                </c:pt>
                <c:pt idx="2">
                  <c:v>39</c:v>
                </c:pt>
                <c:pt idx="3">
                  <c:v>37</c:v>
                </c:pt>
                <c:pt idx="4">
                  <c:v>18</c:v>
                </c:pt>
                <c:pt idx="5" formatCode="#,##0">
                  <c:v>16</c:v>
                </c:pt>
                <c:pt idx="6" formatCode="#,##0">
                  <c:v>0</c:v>
                </c:pt>
                <c:pt idx="7" formatCode="#,##0">
                  <c:v>0</c:v>
                </c:pt>
              </c:numCache>
            </c:numRef>
          </c:val>
        </c:ser>
        <c:axId val="72168960"/>
        <c:axId val="72170496"/>
      </c:barChart>
      <c:catAx>
        <c:axId val="72168960"/>
        <c:scaling>
          <c:orientation val="minMax"/>
        </c:scaling>
        <c:axPos val="b"/>
        <c:numFmt formatCode="General" sourceLinked="1"/>
        <c:tickLblPos val="nextTo"/>
        <c:crossAx val="72170496"/>
        <c:crosses val="autoZero"/>
        <c:auto val="1"/>
        <c:lblAlgn val="ctr"/>
        <c:lblOffset val="100"/>
      </c:catAx>
      <c:valAx>
        <c:axId val="72170496"/>
        <c:scaling>
          <c:orientation val="minMax"/>
        </c:scaling>
        <c:axPos val="l"/>
        <c:majorGridlines/>
        <c:numFmt formatCode="General" sourceLinked="1"/>
        <c:tickLblPos val="nextTo"/>
        <c:crossAx val="72168960"/>
        <c:crosses val="autoZero"/>
        <c:crossBetween val="between"/>
      </c:valAx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Kiegészítő kedvezmények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2"/>
          <c:order val="0"/>
          <c:cat>
            <c:numRef>
              <c:f>gyermekek!$E$3:$E$7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1"/>
          <c:cat>
            <c:numRef>
              <c:f>gyermekek!$E$3:$E$7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axId val="72194688"/>
        <c:axId val="72200576"/>
      </c:barChart>
      <c:catAx>
        <c:axId val="72194688"/>
        <c:scaling>
          <c:orientation val="minMax"/>
        </c:scaling>
        <c:axPos val="b"/>
        <c:numFmt formatCode="General" sourceLinked="1"/>
        <c:tickLblPos val="nextTo"/>
        <c:crossAx val="72200576"/>
        <c:crosses val="autoZero"/>
        <c:auto val="1"/>
        <c:lblAlgn val="ctr"/>
        <c:lblOffset val="100"/>
      </c:catAx>
      <c:valAx>
        <c:axId val="72200576"/>
        <c:scaling>
          <c:orientation val="minMax"/>
        </c:scaling>
        <c:axPos val="l"/>
        <c:majorGridlines/>
        <c:numFmt formatCode="General" sourceLinked="1"/>
        <c:tickLblPos val="nextTo"/>
        <c:crossAx val="7219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93884259568"/>
          <c:y val="0.91911984700484217"/>
          <c:w val="0.53869204186442599"/>
          <c:h val="5.8823670208309899E-2"/>
        </c:manualLayout>
      </c:layout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Védőnői álláshelyek (db)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086749371680074E-2"/>
          <c:y val="0.15259740259740279"/>
          <c:w val="0.88528325656803109"/>
          <c:h val="0.73701298701298679"/>
        </c:manualLayout>
      </c:layout>
      <c:barChart>
        <c:barDir val="col"/>
        <c:grouping val="clustered"/>
        <c:ser>
          <c:idx val="0"/>
          <c:order val="0"/>
          <c:cat>
            <c:numRef>
              <c:f>gyermekek!$P$3:$P$10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gyermekek!$Q$3:$Q$10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axId val="72241152"/>
        <c:axId val="72242688"/>
      </c:barChart>
      <c:catAx>
        <c:axId val="72241152"/>
        <c:scaling>
          <c:orientation val="minMax"/>
        </c:scaling>
        <c:axPos val="b"/>
        <c:numFmt formatCode="General" sourceLinked="1"/>
        <c:tickLblPos val="nextTo"/>
        <c:crossAx val="72242688"/>
        <c:crosses val="autoZero"/>
        <c:auto val="1"/>
        <c:lblAlgn val="ctr"/>
        <c:lblOffset val="100"/>
      </c:catAx>
      <c:valAx>
        <c:axId val="72242688"/>
        <c:scaling>
          <c:orientation val="minMax"/>
        </c:scaling>
        <c:axPos val="l"/>
        <c:majorGridlines/>
        <c:numFmt formatCode="General" sourceLinked="1"/>
        <c:tickLblPos val="nextTo"/>
        <c:crossAx val="72241152"/>
        <c:crosses val="autoZero"/>
        <c:crossBetween val="between"/>
      </c:valAx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4"/>
  <c:chart>
    <c:title>
      <c:tx>
        <c:rich>
          <a:bodyPr/>
          <a:lstStyle/>
          <a:p>
            <a:pPr>
              <a:defRPr/>
            </a:pPr>
            <a:r>
              <a:rPr lang="hu-HU" sz="1200"/>
              <a:t>Egy védőnőre jutó gyermekek száma (fő)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826190797162524E-2"/>
          <c:y val="0.16369095194775377"/>
          <c:w val="0.87391397112131786"/>
          <c:h val="0.70535919293850291"/>
        </c:manualLayout>
      </c:layout>
      <c:barChart>
        <c:barDir val="col"/>
        <c:grouping val="clustered"/>
        <c:ser>
          <c:idx val="0"/>
          <c:order val="0"/>
          <c:cat>
            <c:numRef>
              <c:f>gyermekek!$P$3:$P$10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gyermekek!$R$3:$R$10</c:f>
              <c:numCache>
                <c:formatCode>General</c:formatCode>
                <c:ptCount val="8"/>
                <c:pt idx="0">
                  <c:v>453</c:v>
                </c:pt>
                <c:pt idx="1">
                  <c:v>467.5</c:v>
                </c:pt>
                <c:pt idx="2">
                  <c:v>489</c:v>
                </c:pt>
                <c:pt idx="3">
                  <c:v>510</c:v>
                </c:pt>
                <c:pt idx="4">
                  <c:v>529</c:v>
                </c:pt>
                <c:pt idx="5">
                  <c:v>532</c:v>
                </c:pt>
                <c:pt idx="6">
                  <c:v>575</c:v>
                </c:pt>
                <c:pt idx="7">
                  <c:v>588</c:v>
                </c:pt>
              </c:numCache>
            </c:numRef>
          </c:val>
        </c:ser>
        <c:axId val="72266496"/>
        <c:axId val="72268032"/>
      </c:barChart>
      <c:catAx>
        <c:axId val="72266496"/>
        <c:scaling>
          <c:orientation val="minMax"/>
        </c:scaling>
        <c:axPos val="b"/>
        <c:numFmt formatCode="General" sourceLinked="1"/>
        <c:tickLblPos val="nextTo"/>
        <c:crossAx val="72268032"/>
        <c:crosses val="autoZero"/>
        <c:auto val="1"/>
        <c:lblAlgn val="ctr"/>
        <c:lblOffset val="100"/>
      </c:catAx>
      <c:valAx>
        <c:axId val="72268032"/>
        <c:scaling>
          <c:orientation val="minMax"/>
        </c:scaling>
        <c:axPos val="l"/>
        <c:majorGridlines/>
        <c:numFmt formatCode="General" sourceLinked="1"/>
        <c:tickLblPos val="nextTo"/>
        <c:crossAx val="72266496"/>
        <c:crosses val="autoZero"/>
        <c:crossBetween val="between"/>
      </c:valAx>
    </c:plotArea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Bölcsődében és családi napköziben engedélyezett férőhelyek száma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gyermekek!$AI$2</c:f>
              <c:strCache>
                <c:ptCount val="1"/>
                <c:pt idx="0">
                  <c:v>Működő (összes) bölcsődei férőhelyek száma</c:v>
                </c:pt>
              </c:strCache>
            </c:strRef>
          </c:tx>
          <c:cat>
            <c:numRef>
              <c:f>gyermekek!$AH$3:$AH$11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gyermekek!$AI$3:$AI$11</c:f>
              <c:numCache>
                <c:formatCode>#,##0</c:formatCode>
                <c:ptCount val="9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</c:numCache>
            </c:numRef>
          </c:val>
        </c:ser>
        <c:ser>
          <c:idx val="1"/>
          <c:order val="1"/>
          <c:tx>
            <c:strRef>
              <c:f>gyermekek!$AJ$2</c:f>
              <c:strCache>
                <c:ptCount val="1"/>
                <c:pt idx="0">
                  <c:v>Működő, önkormányzati bölcsődei férőhelyek száma</c:v>
                </c:pt>
              </c:strCache>
            </c:strRef>
          </c:tx>
          <c:cat>
            <c:numRef>
              <c:f>gyermekek!$AH$3:$AH$11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gyermekek!$AJ$3:$AJ$11</c:f>
              <c:numCache>
                <c:formatCode>#,##0</c:formatCode>
                <c:ptCount val="9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</c:numCache>
            </c:numRef>
          </c:val>
        </c:ser>
        <c:ser>
          <c:idx val="2"/>
          <c:order val="2"/>
          <c:tx>
            <c:strRef>
              <c:f>gyermekek!$AK$2</c:f>
              <c:strCache>
                <c:ptCount val="1"/>
                <c:pt idx="0">
                  <c:v>Egyéb, nem önkormányzati bölcsődei (munkahelyi, magán stb.) férőhelyek száma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gyermekek!$AH$3:$AH$11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gyermekek!$AK$3:$AK$11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Családi napköziben engedélyezett férőhelyek száma</c:v>
          </c:tx>
          <c:cat>
            <c:numRef>
              <c:f>gyermekek!$AH$3:$AH$11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gyermekek!$AL$3:$AL$11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74211328"/>
        <c:axId val="74212864"/>
      </c:barChart>
      <c:catAx>
        <c:axId val="74211328"/>
        <c:scaling>
          <c:orientation val="minMax"/>
        </c:scaling>
        <c:axPos val="b"/>
        <c:numFmt formatCode="General" sourceLinked="1"/>
        <c:tickLblPos val="nextTo"/>
        <c:crossAx val="74212864"/>
        <c:crosses val="autoZero"/>
        <c:auto val="1"/>
        <c:lblAlgn val="ctr"/>
        <c:lblOffset val="100"/>
      </c:catAx>
      <c:valAx>
        <c:axId val="74212864"/>
        <c:scaling>
          <c:orientation val="minMax"/>
        </c:scaling>
        <c:axPos val="l"/>
        <c:majorGridlines/>
        <c:numFmt formatCode="#,##0" sourceLinked="1"/>
        <c:tickLblPos val="nextTo"/>
        <c:crossAx val="7421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312549829521049"/>
          <c:y val="0.2816593886462882"/>
          <c:w val="0.33593775630016809"/>
          <c:h val="0.46506550218340609"/>
        </c:manualLayout>
      </c:layout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4"/>
  <c:chart>
    <c:title>
      <c:tx>
        <c:rich>
          <a:bodyPr/>
          <a:lstStyle/>
          <a:p>
            <a:pPr>
              <a:defRPr/>
            </a:pPr>
            <a:r>
              <a:rPr lang="hu-HU" sz="1200"/>
              <a:t>Általános</a:t>
            </a:r>
            <a:r>
              <a:rPr lang="hu-HU" sz="1200" baseline="0"/>
              <a:t> iskolai tanulók és napközisek száma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018527588685723E-2"/>
          <c:y val="0.13421052631578947"/>
          <c:w val="0.63117379071088731"/>
          <c:h val="0.68157894736842106"/>
        </c:manualLayout>
      </c:layout>
      <c:barChart>
        <c:barDir val="col"/>
        <c:grouping val="clustered"/>
        <c:ser>
          <c:idx val="0"/>
          <c:order val="0"/>
          <c:tx>
            <c:v>Általános iskolások</c:v>
          </c:tx>
          <c:cat>
            <c:strRef>
              <c:f>gyermekek!$AZ$4:$AZ$12</c:f>
              <c:strCache>
                <c:ptCount val="9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</c:strCache>
            </c:strRef>
          </c:cat>
          <c:val>
            <c:numRef>
              <c:f>gyermekek!$BC$4:$BC$12</c:f>
              <c:numCache>
                <c:formatCode>#,##0</c:formatCode>
                <c:ptCount val="9"/>
                <c:pt idx="0">
                  <c:v>221</c:v>
                </c:pt>
                <c:pt idx="1">
                  <c:v>242</c:v>
                </c:pt>
                <c:pt idx="2">
                  <c:v>250</c:v>
                </c:pt>
                <c:pt idx="3">
                  <c:v>261</c:v>
                </c:pt>
                <c:pt idx="4">
                  <c:v>282</c:v>
                </c:pt>
                <c:pt idx="5">
                  <c:v>272</c:v>
                </c:pt>
                <c:pt idx="6">
                  <c:v>285</c:v>
                </c:pt>
                <c:pt idx="7">
                  <c:v>294</c:v>
                </c:pt>
                <c:pt idx="8">
                  <c:v>288</c:v>
                </c:pt>
              </c:numCache>
            </c:numRef>
          </c:val>
        </c:ser>
        <c:ser>
          <c:idx val="1"/>
          <c:order val="1"/>
          <c:tx>
            <c:v>Napközis általános iskolások</c:v>
          </c:tx>
          <c:cat>
            <c:strRef>
              <c:f>gyermekek!$AZ$4:$AZ$12</c:f>
              <c:strCache>
                <c:ptCount val="9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</c:strCache>
            </c:strRef>
          </c:cat>
          <c:val>
            <c:numRef>
              <c:f>gyermekek!$BD$4:$BD$12</c:f>
              <c:numCache>
                <c:formatCode>General</c:formatCode>
                <c:ptCount val="9"/>
                <c:pt idx="0">
                  <c:v>61</c:v>
                </c:pt>
                <c:pt idx="1">
                  <c:v>46</c:v>
                </c:pt>
                <c:pt idx="2">
                  <c:v>99</c:v>
                </c:pt>
                <c:pt idx="3">
                  <c:v>106</c:v>
                </c:pt>
                <c:pt idx="4">
                  <c:v>66</c:v>
                </c:pt>
                <c:pt idx="5" formatCode="#,##0">
                  <c:v>83</c:v>
                </c:pt>
                <c:pt idx="6" formatCode="#,##0">
                  <c:v>105</c:v>
                </c:pt>
                <c:pt idx="7" formatCode="#,##0">
                  <c:v>121</c:v>
                </c:pt>
                <c:pt idx="8" formatCode="#,##0">
                  <c:v>107</c:v>
                </c:pt>
              </c:numCache>
            </c:numRef>
          </c:val>
        </c:ser>
        <c:axId val="74234112"/>
        <c:axId val="75304960"/>
      </c:barChart>
      <c:catAx>
        <c:axId val="74234112"/>
        <c:scaling>
          <c:orientation val="minMax"/>
        </c:scaling>
        <c:axPos val="b"/>
        <c:numFmt formatCode="General" sourceLinked="0"/>
        <c:tickLblPos val="nextTo"/>
        <c:crossAx val="75304960"/>
        <c:crosses val="autoZero"/>
        <c:auto val="1"/>
        <c:lblAlgn val="ctr"/>
        <c:lblOffset val="100"/>
      </c:catAx>
      <c:valAx>
        <c:axId val="75304960"/>
        <c:scaling>
          <c:orientation val="minMax"/>
        </c:scaling>
        <c:axPos val="l"/>
        <c:majorGridlines/>
        <c:numFmt formatCode="#,##0" sourceLinked="1"/>
        <c:tickLblPos val="nextTo"/>
        <c:crossAx val="7423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055658118215479"/>
          <c:y val="0.43947368421052629"/>
          <c:w val="0.28240783300756084"/>
          <c:h val="0.11578947368421053"/>
        </c:manualLayout>
      </c:layout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Általános iskolák adatai - gyógypedagógia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Gyógypedagógiai osztályok száma</c:v>
          </c:tx>
          <c:cat>
            <c:strRef>
              <c:f>gyermekek!$BG$4:$BG$12</c:f>
              <c:strCache>
                <c:ptCount val="9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</c:strCache>
            </c:strRef>
          </c:cat>
          <c:val>
            <c:numRef>
              <c:f>gyermekek!$BH$4:$BH$12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Általános iskolai osztályok (gyógypedagógiaival együtt)</c:v>
          </c:tx>
          <c:cat>
            <c:strRef>
              <c:f>gyermekek!$BG$4:$BG$12</c:f>
              <c:strCache>
                <c:ptCount val="9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</c:strCache>
            </c:strRef>
          </c:cat>
          <c:val>
            <c:numRef>
              <c:f>gyermekek!$BI$4:$BI$12</c:f>
              <c:numCache>
                <c:formatCode>General</c:formatCode>
                <c:ptCount val="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</c:numCache>
            </c:numRef>
          </c:val>
        </c:ser>
        <c:ser>
          <c:idx val="2"/>
          <c:order val="2"/>
          <c:tx>
            <c:v>Feladatellátási helyek száma (gyógypedagógiai oktatással együtt)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cat>
            <c:strRef>
              <c:f>gyermekek!$BG$4:$BG$12</c:f>
              <c:strCache>
                <c:ptCount val="9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</c:strCache>
            </c:strRef>
          </c:cat>
          <c:val>
            <c:numRef>
              <c:f>gyermekek!$BJ$4:$BJ$12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axId val="75326592"/>
        <c:axId val="75328128"/>
      </c:barChart>
      <c:catAx>
        <c:axId val="75326592"/>
        <c:scaling>
          <c:orientation val="minMax"/>
        </c:scaling>
        <c:axPos val="b"/>
        <c:numFmt formatCode="General" sourceLinked="0"/>
        <c:tickLblPos val="nextTo"/>
        <c:crossAx val="75328128"/>
        <c:crosses val="autoZero"/>
        <c:auto val="1"/>
        <c:lblAlgn val="ctr"/>
        <c:lblOffset val="100"/>
      </c:catAx>
      <c:valAx>
        <c:axId val="75328128"/>
        <c:scaling>
          <c:orientation val="minMax"/>
        </c:scaling>
        <c:axPos val="l"/>
        <c:majorGridlines/>
        <c:numFmt formatCode="General" sourceLinked="1"/>
        <c:tickLblPos val="nextTo"/>
        <c:crossAx val="7532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751033351636456"/>
          <c:y val="0.275609756097561"/>
          <c:w val="0.32783941420453833"/>
          <c:h val="0.3902439024390244"/>
        </c:manualLayout>
      </c:layout>
      <c:txPr>
        <a:bodyPr/>
        <a:lstStyle/>
        <a:p>
          <a:pPr>
            <a:defRPr b="0"/>
          </a:pPr>
          <a:endParaRPr lang="hu-HU"/>
        </a:p>
      </c:txPr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8. évfolyamot</a:t>
            </a:r>
            <a:r>
              <a:rPr lang="hu-HU" sz="1200" baseline="0"/>
              <a:t> eredményesen befejezők száma  a nappali oktatásban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9226509244392314E-2"/>
          <c:y val="0.14527845036319612"/>
          <c:w val="0.9240519021018786"/>
          <c:h val="0.76029055690072644"/>
        </c:manualLayout>
      </c:layout>
      <c:barChart>
        <c:barDir val="col"/>
        <c:grouping val="clustered"/>
        <c:ser>
          <c:idx val="0"/>
          <c:order val="0"/>
          <c:cat>
            <c:strRef>
              <c:f>gyermekek!$BL$4:$BL$12</c:f>
              <c:strCache>
                <c:ptCount val="9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</c:strCache>
            </c:strRef>
          </c:cat>
          <c:val>
            <c:numRef>
              <c:f>gyermekek!$BM$4:$BM$12</c:f>
              <c:numCache>
                <c:formatCode>General</c:formatCode>
                <c:ptCount val="9"/>
                <c:pt idx="0">
                  <c:v>32</c:v>
                </c:pt>
                <c:pt idx="1">
                  <c:v>24</c:v>
                </c:pt>
                <c:pt idx="2">
                  <c:v>28</c:v>
                </c:pt>
                <c:pt idx="3">
                  <c:v>18</c:v>
                </c:pt>
                <c:pt idx="4">
                  <c:v>30</c:v>
                </c:pt>
                <c:pt idx="5" formatCode="#,##0">
                  <c:v>31</c:v>
                </c:pt>
                <c:pt idx="6" formatCode="#,##0">
                  <c:v>27</c:v>
                </c:pt>
                <c:pt idx="7" formatCode="#,##0">
                  <c:v>34</c:v>
                </c:pt>
                <c:pt idx="8" formatCode="#,##0">
                  <c:v>36</c:v>
                </c:pt>
              </c:numCache>
            </c:numRef>
          </c:val>
        </c:ser>
        <c:axId val="75368704"/>
        <c:axId val="75374592"/>
      </c:barChart>
      <c:catAx>
        <c:axId val="75368704"/>
        <c:scaling>
          <c:orientation val="minMax"/>
        </c:scaling>
        <c:axPos val="b"/>
        <c:numFmt formatCode="General" sourceLinked="0"/>
        <c:tickLblPos val="nextTo"/>
        <c:crossAx val="75374592"/>
        <c:crosses val="autoZero"/>
        <c:auto val="1"/>
        <c:lblAlgn val="ctr"/>
        <c:lblOffset val="100"/>
      </c:catAx>
      <c:valAx>
        <c:axId val="75374592"/>
        <c:scaling>
          <c:orientation val="minMax"/>
        </c:scaling>
        <c:axPos val="l"/>
        <c:majorGridlines/>
        <c:numFmt formatCode="General" sourceLinked="1"/>
        <c:tickLblPos val="nextTo"/>
        <c:crossAx val="75368704"/>
        <c:crosses val="autoZero"/>
        <c:crossBetween val="between"/>
      </c:valAx>
    </c:plotArea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Egy védőnőre</a:t>
            </a:r>
            <a:r>
              <a:rPr lang="hu-HU" sz="1200" baseline="0"/>
              <a:t> jutó gyeremekek száma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nok!$I$3:$I$10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nok!$L$3:$L$10</c:f>
              <c:numCache>
                <c:formatCode>0</c:formatCode>
                <c:ptCount val="8"/>
                <c:pt idx="0">
                  <c:v>78.5</c:v>
                </c:pt>
                <c:pt idx="1">
                  <c:v>59.5</c:v>
                </c:pt>
                <c:pt idx="2">
                  <c:v>52.5</c:v>
                </c:pt>
                <c:pt idx="3">
                  <c:v>60.5</c:v>
                </c:pt>
                <c:pt idx="4">
                  <c:v>62.5</c:v>
                </c:pt>
                <c:pt idx="5">
                  <c:v>66.5</c:v>
                </c:pt>
                <c:pt idx="6">
                  <c:v>81.5</c:v>
                </c:pt>
                <c:pt idx="7">
                  <c:v>63</c:v>
                </c:pt>
              </c:numCache>
            </c:numRef>
          </c:val>
        </c:ser>
        <c:axId val="37629952"/>
        <c:axId val="37631488"/>
      </c:barChart>
      <c:catAx>
        <c:axId val="37629952"/>
        <c:scaling>
          <c:orientation val="minMax"/>
        </c:scaling>
        <c:axPos val="b"/>
        <c:numFmt formatCode="General" sourceLinked="1"/>
        <c:tickLblPos val="nextTo"/>
        <c:crossAx val="37631488"/>
        <c:crosses val="autoZero"/>
        <c:auto val="1"/>
        <c:lblAlgn val="ctr"/>
        <c:lblOffset val="100"/>
      </c:catAx>
      <c:valAx>
        <c:axId val="37631488"/>
        <c:scaling>
          <c:orientation val="minMax"/>
        </c:scaling>
        <c:axPos val="l"/>
        <c:majorGridlines/>
        <c:numFmt formatCode="0" sourceLinked="1"/>
        <c:tickLblPos val="nextTo"/>
        <c:crossAx val="37629952"/>
        <c:crosses val="autoZero"/>
        <c:crossBetween val="between"/>
      </c:valAx>
    </c:plotArea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en-US" sz="1200"/>
              <a:t>Öregedési index (%)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nepesseg!$U$2</c:f>
              <c:strCache>
                <c:ptCount val="1"/>
                <c:pt idx="0">
                  <c:v>Öregedési index (%)
(TS 0401)</c:v>
                </c:pt>
              </c:strCache>
            </c:strRef>
          </c:tx>
          <c:cat>
            <c:numRef>
              <c:f>nepesseg!$R$3:$R$10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nepesseg!$U$3:$U$10</c:f>
              <c:numCache>
                <c:formatCode>0.00%</c:formatCode>
                <c:ptCount val="8"/>
                <c:pt idx="0">
                  <c:v>0.91496062992125982</c:v>
                </c:pt>
                <c:pt idx="1">
                  <c:v>0.92307692307692313</c:v>
                </c:pt>
                <c:pt idx="2">
                  <c:v>0.94728682170542633</c:v>
                </c:pt>
                <c:pt idx="3">
                  <c:v>0.98328267477203646</c:v>
                </c:pt>
                <c:pt idx="4">
                  <c:v>0.86274509803921573</c:v>
                </c:pt>
                <c:pt idx="5">
                  <c:v>0.9396067415730337</c:v>
                </c:pt>
                <c:pt idx="6">
                  <c:v>1.0291545189504374</c:v>
                </c:pt>
                <c:pt idx="7">
                  <c:v>1.0068399452804377</c:v>
                </c:pt>
              </c:numCache>
            </c:numRef>
          </c:val>
        </c:ser>
        <c:axId val="70142208"/>
        <c:axId val="70144000"/>
      </c:barChart>
      <c:catAx>
        <c:axId val="70142208"/>
        <c:scaling>
          <c:orientation val="minMax"/>
        </c:scaling>
        <c:axPos val="b"/>
        <c:numFmt formatCode="General" sourceLinked="1"/>
        <c:tickLblPos val="nextTo"/>
        <c:crossAx val="70144000"/>
        <c:crosses val="autoZero"/>
        <c:auto val="1"/>
        <c:lblAlgn val="ctr"/>
        <c:lblOffset val="100"/>
      </c:catAx>
      <c:valAx>
        <c:axId val="70144000"/>
        <c:scaling>
          <c:orientation val="minMax"/>
        </c:scaling>
        <c:axPos val="l"/>
        <c:majorGridlines/>
        <c:numFmt formatCode="0%" sourceLinked="0"/>
        <c:tickLblPos val="nextTo"/>
        <c:crossAx val="70142208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3"/>
  <c:chart>
    <c:title>
      <c:tx>
        <c:rich>
          <a:bodyPr/>
          <a:lstStyle/>
          <a:p>
            <a:pPr>
              <a:defRPr/>
            </a:pPr>
            <a:r>
              <a:rPr lang="hu-HU" sz="1200"/>
              <a:t>Munkavállalási korúak száma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v>Férfiak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nok!$B$4:$B$10</c:f>
              <c:numCache>
                <c:formatCode>#,##0</c:formatCode>
                <c:ptCount val="7"/>
                <c:pt idx="0">
                  <c:v>1522</c:v>
                </c:pt>
                <c:pt idx="1">
                  <c:v>1548</c:v>
                </c:pt>
                <c:pt idx="2">
                  <c:v>1538</c:v>
                </c:pt>
                <c:pt idx="3">
                  <c:v>1555</c:v>
                </c:pt>
                <c:pt idx="4">
                  <c:v>1565</c:v>
                </c:pt>
                <c:pt idx="5">
                  <c:v>1570</c:v>
                </c:pt>
                <c:pt idx="6">
                  <c:v>1572</c:v>
                </c:pt>
              </c:numCache>
            </c:numRef>
          </c:val>
        </c:ser>
        <c:ser>
          <c:idx val="1"/>
          <c:order val="1"/>
          <c:tx>
            <c:v>Nők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nok!$C$4:$C$10</c:f>
              <c:numCache>
                <c:formatCode>#,##0</c:formatCode>
                <c:ptCount val="7"/>
                <c:pt idx="0">
                  <c:v>1442</c:v>
                </c:pt>
                <c:pt idx="1">
                  <c:v>1455</c:v>
                </c:pt>
                <c:pt idx="2">
                  <c:v>1460</c:v>
                </c:pt>
                <c:pt idx="3">
                  <c:v>1458</c:v>
                </c:pt>
                <c:pt idx="4">
                  <c:v>1471</c:v>
                </c:pt>
                <c:pt idx="5">
                  <c:v>1478</c:v>
                </c:pt>
                <c:pt idx="6">
                  <c:v>1479</c:v>
                </c:pt>
              </c:numCache>
            </c:numRef>
          </c:val>
        </c:ser>
        <c:overlap val="100"/>
        <c:axId val="63486208"/>
        <c:axId val="79536128"/>
      </c:barChart>
      <c:catAx>
        <c:axId val="63486208"/>
        <c:scaling>
          <c:orientation val="minMax"/>
        </c:scaling>
        <c:axPos val="b"/>
        <c:numFmt formatCode="General" sourceLinked="1"/>
        <c:tickLblPos val="nextTo"/>
        <c:crossAx val="79536128"/>
        <c:crosses val="autoZero"/>
        <c:auto val="1"/>
        <c:lblAlgn val="ctr"/>
        <c:lblOffset val="100"/>
      </c:catAx>
      <c:valAx>
        <c:axId val="79536128"/>
        <c:scaling>
          <c:orientation val="minMax"/>
        </c:scaling>
        <c:axPos val="l"/>
        <c:majorGridlines/>
        <c:numFmt formatCode="#,##0" sourceLinked="1"/>
        <c:tickLblPos val="nextTo"/>
        <c:crossAx val="63486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"/>
          <c:y val="0.90207715133531152"/>
          <c:w val="0.19811320754716982"/>
          <c:h val="7.1216617210682495E-2"/>
        </c:manualLayout>
      </c:layout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4"/>
  <c:chart>
    <c:title>
      <c:tx>
        <c:rich>
          <a:bodyPr/>
          <a:lstStyle/>
          <a:p>
            <a:pPr>
              <a:defRPr/>
            </a:pPr>
            <a:r>
              <a:rPr lang="hu-HU" sz="1200"/>
              <a:t>Foglalkoztatottak</a:t>
            </a:r>
            <a:r>
              <a:rPr lang="hu-HU" sz="1200" baseline="0"/>
              <a:t>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v>Férfiak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nok!$D$4:$D$10</c:f>
              <c:numCache>
                <c:formatCode>#,##0</c:formatCode>
                <c:ptCount val="7"/>
                <c:pt idx="0">
                  <c:v>1471</c:v>
                </c:pt>
                <c:pt idx="1">
                  <c:v>1524</c:v>
                </c:pt>
                <c:pt idx="2">
                  <c:v>1522</c:v>
                </c:pt>
                <c:pt idx="3">
                  <c:v>1535</c:v>
                </c:pt>
                <c:pt idx="4">
                  <c:v>1554</c:v>
                </c:pt>
                <c:pt idx="5">
                  <c:v>1561</c:v>
                </c:pt>
                <c:pt idx="6">
                  <c:v>1559</c:v>
                </c:pt>
              </c:numCache>
            </c:numRef>
          </c:val>
        </c:ser>
        <c:ser>
          <c:idx val="1"/>
          <c:order val="1"/>
          <c:tx>
            <c:v>Nők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nok!$E$4:$E$10</c:f>
              <c:numCache>
                <c:formatCode>#,##0</c:formatCode>
                <c:ptCount val="7"/>
                <c:pt idx="0">
                  <c:v>1396</c:v>
                </c:pt>
                <c:pt idx="1">
                  <c:v>1412</c:v>
                </c:pt>
                <c:pt idx="2">
                  <c:v>1415</c:v>
                </c:pt>
                <c:pt idx="3">
                  <c:v>1440</c:v>
                </c:pt>
                <c:pt idx="4">
                  <c:v>1456</c:v>
                </c:pt>
                <c:pt idx="5">
                  <c:v>1457</c:v>
                </c:pt>
                <c:pt idx="6">
                  <c:v>1467</c:v>
                </c:pt>
              </c:numCache>
            </c:numRef>
          </c:val>
        </c:ser>
        <c:overlap val="100"/>
        <c:axId val="65013248"/>
        <c:axId val="65014784"/>
      </c:barChart>
      <c:catAx>
        <c:axId val="65013248"/>
        <c:scaling>
          <c:orientation val="minMax"/>
        </c:scaling>
        <c:axPos val="b"/>
        <c:numFmt formatCode="General" sourceLinked="1"/>
        <c:tickLblPos val="nextTo"/>
        <c:crossAx val="65014784"/>
        <c:crosses val="autoZero"/>
        <c:auto val="1"/>
        <c:lblAlgn val="ctr"/>
        <c:lblOffset val="100"/>
      </c:catAx>
      <c:valAx>
        <c:axId val="65014784"/>
        <c:scaling>
          <c:orientation val="minMax"/>
        </c:scaling>
        <c:axPos val="l"/>
        <c:majorGridlines/>
        <c:numFmt formatCode="#,##0" sourceLinked="1"/>
        <c:tickLblPos val="nextTo"/>
        <c:crossAx val="65013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"/>
          <c:y val="0.90207715133531152"/>
          <c:w val="0.19811320754716982"/>
          <c:h val="7.1216617210682495E-2"/>
        </c:manualLayout>
      </c:layout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5"/>
  <c:chart>
    <c:title>
      <c:tx>
        <c:rich>
          <a:bodyPr/>
          <a:lstStyle/>
          <a:p>
            <a:pPr>
              <a:defRPr/>
            </a:pPr>
            <a:r>
              <a:rPr lang="hu-HU" sz="1200"/>
              <a:t>Munkanélküliek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v>Férfiak</c:v>
          </c:tx>
          <c:spPr>
            <a:solidFill>
              <a:schemeClr val="accent5">
                <a:lumMod val="60000"/>
                <a:lumOff val="40000"/>
              </a:schemeClr>
            </a:solidFill>
          </c:spPr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nok!$F$4:$F$10</c:f>
              <c:numCache>
                <c:formatCode>#,##0</c:formatCode>
                <c:ptCount val="7"/>
                <c:pt idx="0">
                  <c:v>51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</c:numCache>
            </c:numRef>
          </c:val>
        </c:ser>
        <c:ser>
          <c:idx val="1"/>
          <c:order val="1"/>
          <c:tx>
            <c:v>Nők</c:v>
          </c:tx>
          <c:spPr>
            <a:solidFill>
              <a:schemeClr val="accent4"/>
            </a:solidFill>
          </c:spPr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nok!$G$4:$G$10</c:f>
              <c:numCache>
                <c:formatCode>#,##0</c:formatCode>
                <c:ptCount val="7"/>
                <c:pt idx="0">
                  <c:v>46</c:v>
                </c:pt>
                <c:pt idx="1">
                  <c:v>43</c:v>
                </c:pt>
                <c:pt idx="2">
                  <c:v>45</c:v>
                </c:pt>
                <c:pt idx="3">
                  <c:v>18</c:v>
                </c:pt>
                <c:pt idx="4">
                  <c:v>15</c:v>
                </c:pt>
                <c:pt idx="5">
                  <c:v>21</c:v>
                </c:pt>
                <c:pt idx="6">
                  <c:v>12</c:v>
                </c:pt>
              </c:numCache>
            </c:numRef>
          </c:val>
        </c:ser>
        <c:overlap val="100"/>
        <c:axId val="65044480"/>
        <c:axId val="65046016"/>
      </c:barChart>
      <c:catAx>
        <c:axId val="65044480"/>
        <c:scaling>
          <c:orientation val="minMax"/>
        </c:scaling>
        <c:axPos val="b"/>
        <c:numFmt formatCode="General" sourceLinked="1"/>
        <c:tickLblPos val="nextTo"/>
        <c:crossAx val="65046016"/>
        <c:crosses val="autoZero"/>
        <c:auto val="1"/>
        <c:lblAlgn val="ctr"/>
        <c:lblOffset val="100"/>
      </c:catAx>
      <c:valAx>
        <c:axId val="65046016"/>
        <c:scaling>
          <c:orientation val="minMax"/>
        </c:scaling>
        <c:axPos val="l"/>
        <c:majorGridlines/>
        <c:numFmt formatCode="#,##0" sourceLinked="1"/>
        <c:tickLblPos val="nextTo"/>
        <c:crossAx val="6504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037593984962405"/>
          <c:y val="0.90119760479041922"/>
          <c:w val="0.19736842105263158"/>
          <c:h val="7.1856287425149698E-2"/>
        </c:manualLayout>
      </c:layout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Férfiak foglalkoztatási helyzete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1"/>
          <c:order val="1"/>
          <c:tx>
            <c:v>Foglalkoztatottak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nok!$D$4:$D$10</c:f>
              <c:numCache>
                <c:formatCode>#,##0</c:formatCode>
                <c:ptCount val="7"/>
                <c:pt idx="0">
                  <c:v>1471</c:v>
                </c:pt>
                <c:pt idx="1">
                  <c:v>1524</c:v>
                </c:pt>
                <c:pt idx="2">
                  <c:v>1522</c:v>
                </c:pt>
                <c:pt idx="3">
                  <c:v>1535</c:v>
                </c:pt>
                <c:pt idx="4">
                  <c:v>1554</c:v>
                </c:pt>
                <c:pt idx="5">
                  <c:v>1561</c:v>
                </c:pt>
                <c:pt idx="6">
                  <c:v>1559</c:v>
                </c:pt>
              </c:numCache>
            </c:numRef>
          </c:val>
        </c:ser>
        <c:ser>
          <c:idx val="2"/>
          <c:order val="2"/>
          <c:tx>
            <c:v>Munkanélküliek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nok!$F$4:$F$10</c:f>
              <c:numCache>
                <c:formatCode>#,##0</c:formatCode>
                <c:ptCount val="7"/>
                <c:pt idx="0">
                  <c:v>51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</c:numCache>
            </c:numRef>
          </c:val>
        </c:ser>
        <c:overlap val="100"/>
        <c:axId val="67779968"/>
        <c:axId val="67794048"/>
      </c:barChart>
      <c:lineChart>
        <c:grouping val="standard"/>
        <c:ser>
          <c:idx val="0"/>
          <c:order val="0"/>
          <c:tx>
            <c:v>Munkavállalási korúak</c:v>
          </c:tx>
          <c:marker>
            <c:symbol val="none"/>
          </c:marker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nok!$B$4:$B$10</c:f>
              <c:numCache>
                <c:formatCode>#,##0</c:formatCode>
                <c:ptCount val="7"/>
                <c:pt idx="0">
                  <c:v>1522</c:v>
                </c:pt>
                <c:pt idx="1">
                  <c:v>1548</c:v>
                </c:pt>
                <c:pt idx="2">
                  <c:v>1538</c:v>
                </c:pt>
                <c:pt idx="3">
                  <c:v>1555</c:v>
                </c:pt>
                <c:pt idx="4">
                  <c:v>1565</c:v>
                </c:pt>
                <c:pt idx="5">
                  <c:v>1570</c:v>
                </c:pt>
                <c:pt idx="6">
                  <c:v>1572</c:v>
                </c:pt>
              </c:numCache>
            </c:numRef>
          </c:val>
        </c:ser>
        <c:marker val="1"/>
        <c:axId val="67779968"/>
        <c:axId val="67794048"/>
      </c:lineChart>
      <c:catAx>
        <c:axId val="67779968"/>
        <c:scaling>
          <c:orientation val="minMax"/>
        </c:scaling>
        <c:axPos val="b"/>
        <c:numFmt formatCode="General" sourceLinked="1"/>
        <c:tickLblPos val="nextTo"/>
        <c:crossAx val="67794048"/>
        <c:crosses val="autoZero"/>
        <c:auto val="1"/>
        <c:lblAlgn val="ctr"/>
        <c:lblOffset val="100"/>
      </c:catAx>
      <c:valAx>
        <c:axId val="67794048"/>
        <c:scaling>
          <c:orientation val="minMax"/>
        </c:scaling>
        <c:axPos val="l"/>
        <c:majorGridlines/>
        <c:numFmt formatCode="#,##0" sourceLinked="1"/>
        <c:tickLblPos val="nextTo"/>
        <c:crossAx val="67779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619047619047616E-2"/>
          <c:y val="0.88737201365187712"/>
          <c:w val="0.90095238095238095"/>
          <c:h val="8.191126279863481E-2"/>
        </c:manualLayout>
      </c:layout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Nők foglalkoztatási helyzete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1"/>
          <c:order val="1"/>
          <c:tx>
            <c:v>Foglalkoztatottak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nok!$E$4:$E$10</c:f>
              <c:numCache>
                <c:formatCode>#,##0</c:formatCode>
                <c:ptCount val="7"/>
                <c:pt idx="0">
                  <c:v>1396</c:v>
                </c:pt>
                <c:pt idx="1">
                  <c:v>1412</c:v>
                </c:pt>
                <c:pt idx="2">
                  <c:v>1415</c:v>
                </c:pt>
                <c:pt idx="3">
                  <c:v>1440</c:v>
                </c:pt>
                <c:pt idx="4">
                  <c:v>1456</c:v>
                </c:pt>
                <c:pt idx="5">
                  <c:v>1457</c:v>
                </c:pt>
                <c:pt idx="6">
                  <c:v>1467</c:v>
                </c:pt>
              </c:numCache>
            </c:numRef>
          </c:val>
        </c:ser>
        <c:ser>
          <c:idx val="2"/>
          <c:order val="2"/>
          <c:tx>
            <c:v>Munkanélküliek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nok!$G$4:$G$10</c:f>
              <c:numCache>
                <c:formatCode>#,##0</c:formatCode>
                <c:ptCount val="7"/>
                <c:pt idx="0">
                  <c:v>46</c:v>
                </c:pt>
                <c:pt idx="1">
                  <c:v>43</c:v>
                </c:pt>
                <c:pt idx="2">
                  <c:v>45</c:v>
                </c:pt>
                <c:pt idx="3">
                  <c:v>18</c:v>
                </c:pt>
                <c:pt idx="4">
                  <c:v>15</c:v>
                </c:pt>
                <c:pt idx="5">
                  <c:v>21</c:v>
                </c:pt>
                <c:pt idx="6">
                  <c:v>12</c:v>
                </c:pt>
              </c:numCache>
            </c:numRef>
          </c:val>
        </c:ser>
        <c:overlap val="100"/>
        <c:axId val="67825024"/>
        <c:axId val="79586432"/>
      </c:barChart>
      <c:lineChart>
        <c:grouping val="standard"/>
        <c:ser>
          <c:idx val="0"/>
          <c:order val="0"/>
          <c:tx>
            <c:v>Munkavállalási korúak</c:v>
          </c:tx>
          <c:marker>
            <c:symbol val="none"/>
          </c:marker>
          <c:cat>
            <c:numRef>
              <c:f>nok!$A$4:$A$10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nok!$C$4:$C$10</c:f>
              <c:numCache>
                <c:formatCode>#,##0</c:formatCode>
                <c:ptCount val="7"/>
                <c:pt idx="0">
                  <c:v>1442</c:v>
                </c:pt>
                <c:pt idx="1">
                  <c:v>1455</c:v>
                </c:pt>
                <c:pt idx="2">
                  <c:v>1460</c:v>
                </c:pt>
                <c:pt idx="3">
                  <c:v>1458</c:v>
                </c:pt>
                <c:pt idx="4">
                  <c:v>1471</c:v>
                </c:pt>
                <c:pt idx="5">
                  <c:v>1478</c:v>
                </c:pt>
                <c:pt idx="6">
                  <c:v>1479</c:v>
                </c:pt>
              </c:numCache>
            </c:numRef>
          </c:val>
        </c:ser>
        <c:marker val="1"/>
        <c:axId val="67825024"/>
        <c:axId val="79586432"/>
      </c:lineChart>
      <c:catAx>
        <c:axId val="67825024"/>
        <c:scaling>
          <c:orientation val="minMax"/>
        </c:scaling>
        <c:axPos val="b"/>
        <c:numFmt formatCode="General" sourceLinked="1"/>
        <c:tickLblPos val="nextTo"/>
        <c:crossAx val="79586432"/>
        <c:crosses val="autoZero"/>
        <c:auto val="1"/>
        <c:lblAlgn val="ctr"/>
        <c:lblOffset val="100"/>
      </c:catAx>
      <c:valAx>
        <c:axId val="79586432"/>
        <c:scaling>
          <c:orientation val="minMax"/>
        </c:scaling>
        <c:axPos val="l"/>
        <c:majorGridlines/>
        <c:numFmt formatCode="#,##0" sourceLinked="1"/>
        <c:tickLblPos val="nextTo"/>
        <c:crossAx val="6782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149338374291113E-2"/>
          <c:y val="0.88"/>
          <c:w val="0.89981096408317585"/>
          <c:h val="8.727272727272728E-2"/>
        </c:manualLayout>
      </c:layout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Tevékeny időskor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1"/>
          <c:order val="0"/>
          <c:tx>
            <c:v>Önkormányzati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idősek!$F$4:$F$12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Forrás: Helyi adatgyűjtés</c:v>
                </c:pt>
              </c:strCache>
            </c:strRef>
          </c:cat>
          <c:val>
            <c:numRef>
              <c:f>idősek!$G$4:$G$11</c:f>
              <c:numCache>
                <c:formatCode>General</c:formatCode>
                <c:ptCount val="8"/>
              </c:numCache>
            </c:numRef>
          </c:val>
        </c:ser>
        <c:ser>
          <c:idx val="2"/>
          <c:order val="1"/>
          <c:tx>
            <c:v>Munkaügyi Központ által támogatott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idősek!$F$4:$F$12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Forrás: Helyi adatgyűjtés</c:v>
                </c:pt>
              </c:strCache>
            </c:strRef>
          </c:cat>
          <c:val>
            <c:numRef>
              <c:f>idősek!$H$4:$H$11</c:f>
              <c:numCache>
                <c:formatCode>General</c:formatCode>
                <c:ptCount val="8"/>
              </c:numCache>
            </c:numRef>
          </c:val>
        </c:ser>
        <c:ser>
          <c:idx val="3"/>
          <c:order val="2"/>
          <c:tx>
            <c:v>Civil</c:v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idősek!$F$4:$F$12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Forrás: Helyi adatgyűjtés</c:v>
                </c:pt>
              </c:strCache>
            </c:strRef>
          </c:cat>
          <c:val>
            <c:numRef>
              <c:f>idősek!$I$4:$I$11</c:f>
              <c:numCache>
                <c:formatCode>General</c:formatCode>
                <c:ptCount val="8"/>
              </c:numCache>
            </c:numRef>
          </c:val>
        </c:ser>
        <c:ser>
          <c:idx val="4"/>
          <c:order val="3"/>
          <c:tx>
            <c:v>Egyéb</c:v>
          </c:tx>
          <c:dPt>
            <c:idx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idősek!$F$4:$F$12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Forrás: Helyi adatgyűjtés</c:v>
                </c:pt>
              </c:strCache>
            </c:strRef>
          </c:cat>
          <c:val>
            <c:numRef>
              <c:f>idősek!$J$4:$J$11</c:f>
              <c:numCache>
                <c:formatCode>General</c:formatCode>
                <c:ptCount val="8"/>
              </c:numCache>
            </c:numRef>
          </c:val>
        </c:ser>
        <c:overlap val="100"/>
        <c:axId val="69315584"/>
        <c:axId val="75379456"/>
      </c:barChart>
      <c:catAx>
        <c:axId val="69315584"/>
        <c:scaling>
          <c:orientation val="minMax"/>
        </c:scaling>
        <c:axPos val="b"/>
        <c:numFmt formatCode="General" sourceLinked="1"/>
        <c:tickLblPos val="nextTo"/>
        <c:crossAx val="75379456"/>
        <c:crosses val="autoZero"/>
        <c:auto val="1"/>
        <c:lblAlgn val="ctr"/>
        <c:lblOffset val="100"/>
      </c:catAx>
      <c:valAx>
        <c:axId val="75379456"/>
        <c:scaling>
          <c:orientation val="minMax"/>
        </c:scaling>
        <c:axPos val="l"/>
        <c:majorGridlines/>
        <c:numFmt formatCode="General" sourceLinked="1"/>
        <c:tickLblPos val="nextTo"/>
        <c:crossAx val="69315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361331220285261"/>
          <c:y val="0.87749287749287752"/>
          <c:w val="0.7527733755942948"/>
          <c:h val="6.8376068376068383E-2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Munkanélküliek száma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3"/>
          <c:order val="0"/>
          <c:spPr>
            <a:solidFill>
              <a:srgbClr val="FFC000"/>
            </a:solidFill>
            <a:ln w="25400">
              <a:noFill/>
            </a:ln>
          </c:spPr>
          <c:cat>
            <c:numRef>
              <c:f>idősek!$M$4:$M$11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idősek!$N$4:$N$11</c:f>
              <c:numCache>
                <c:formatCode>#,##0</c:formatCode>
                <c:ptCount val="8"/>
                <c:pt idx="0">
                  <c:v>102</c:v>
                </c:pt>
                <c:pt idx="1">
                  <c:v>63</c:v>
                </c:pt>
                <c:pt idx="2">
                  <c:v>51</c:v>
                </c:pt>
                <c:pt idx="3">
                  <c:v>38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0</c:v>
                </c:pt>
              </c:numCache>
            </c:numRef>
          </c:val>
        </c:ser>
        <c:overlap val="100"/>
        <c:axId val="75428608"/>
        <c:axId val="75430144"/>
      </c:barChart>
      <c:catAx>
        <c:axId val="754286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30144"/>
        <c:crosses val="autoZero"/>
        <c:auto val="1"/>
        <c:lblAlgn val="ctr"/>
        <c:lblOffset val="100"/>
      </c:catAx>
      <c:valAx>
        <c:axId val="75430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428608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65 évnél idősebbek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65 év felettiek</c:v>
          </c:tx>
          <c:cat>
            <c:numRef>
              <c:f>idősek!$U$4:$U$11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idősek!$V$4:$V$11</c:f>
              <c:numCache>
                <c:formatCode>#,##0</c:formatCode>
                <c:ptCount val="8"/>
                <c:pt idx="0">
                  <c:v>581</c:v>
                </c:pt>
                <c:pt idx="1">
                  <c:v>588</c:v>
                </c:pt>
                <c:pt idx="2">
                  <c:v>611</c:v>
                </c:pt>
                <c:pt idx="3">
                  <c:v>647</c:v>
                </c:pt>
                <c:pt idx="4">
                  <c:v>616</c:v>
                </c:pt>
                <c:pt idx="5">
                  <c:v>669</c:v>
                </c:pt>
                <c:pt idx="6">
                  <c:v>706</c:v>
                </c:pt>
                <c:pt idx="7">
                  <c:v>736</c:v>
                </c:pt>
              </c:numCache>
            </c:numRef>
          </c:val>
        </c:ser>
        <c:ser>
          <c:idx val="2"/>
          <c:order val="1"/>
          <c:tx>
            <c:v>Nappali ellátásban részesültek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numRef>
              <c:f>idősek!$U$4:$U$11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idősek!$W$4:$W$11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75454336"/>
        <c:axId val="75455872"/>
      </c:barChart>
      <c:catAx>
        <c:axId val="75454336"/>
        <c:scaling>
          <c:orientation val="minMax"/>
        </c:scaling>
        <c:axPos val="b"/>
        <c:numFmt formatCode="General" sourceLinked="1"/>
        <c:majorTickMark val="none"/>
        <c:tickLblPos val="nextTo"/>
        <c:crossAx val="75455872"/>
        <c:crosses val="autoZero"/>
        <c:auto val="1"/>
        <c:lblAlgn val="ctr"/>
        <c:lblOffset val="100"/>
      </c:catAx>
      <c:valAx>
        <c:axId val="7545587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545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407407407407407"/>
          <c:y val="0.38947368421052631"/>
          <c:w val="0.98635477582845998"/>
          <c:h val="0.65263157894736845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időskorúak járadékában részesülők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idősek!$AA$2</c:f>
              <c:strCache>
                <c:ptCount val="1"/>
                <c:pt idx="0">
                  <c:v>Időskorúak járadékában részesítettek (évi) átlagos száma (fő) (TS 5701)</c:v>
                </c:pt>
              </c:strCache>
            </c:strRef>
          </c:tx>
          <c:cat>
            <c:numRef>
              <c:f>idősek!$Z$3:$Z$9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idősek!$AA$3:$AA$9</c:f>
              <c:numCache>
                <c:formatCode>#,##0</c:formatCode>
                <c:ptCount val="7"/>
                <c:pt idx="0">
                  <c:v>82</c:v>
                </c:pt>
                <c:pt idx="1">
                  <c:v>83</c:v>
                </c:pt>
                <c:pt idx="2">
                  <c:v>79</c:v>
                </c:pt>
                <c:pt idx="3">
                  <c:v>83</c:v>
                </c:pt>
                <c:pt idx="4">
                  <c:v>80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</c:ser>
        <c:axId val="75480064"/>
        <c:axId val="75481856"/>
      </c:barChart>
      <c:catAx>
        <c:axId val="75480064"/>
        <c:scaling>
          <c:orientation val="minMax"/>
        </c:scaling>
        <c:axPos val="b"/>
        <c:numFmt formatCode="General" sourceLinked="1"/>
        <c:tickLblPos val="nextTo"/>
        <c:crossAx val="75481856"/>
        <c:crosses val="autoZero"/>
        <c:auto val="1"/>
        <c:lblAlgn val="ctr"/>
        <c:lblOffset val="100"/>
      </c:catAx>
      <c:valAx>
        <c:axId val="75481856"/>
        <c:scaling>
          <c:orientation val="minMax"/>
        </c:scaling>
        <c:axPos val="l"/>
        <c:majorGridlines/>
        <c:numFmt formatCode="#,##0" sourceLinked="1"/>
        <c:tickLblPos val="nextTo"/>
        <c:crossAx val="75480064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Nyugdíjasok száma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idősek!$D$2</c:f>
              <c:strCache>
                <c:ptCount val="1"/>
                <c:pt idx="0">
                  <c:v>Összes nyugdíjas</c:v>
                </c:pt>
              </c:strCache>
            </c:strRef>
          </c:tx>
          <c:cat>
            <c:numRef>
              <c:f>idősek!$A$3:$A$11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idősek!$D$3:$D$11</c:f>
              <c:numCache>
                <c:formatCode>#,##0</c:formatCode>
                <c:ptCount val="9"/>
                <c:pt idx="0">
                  <c:v>1048</c:v>
                </c:pt>
                <c:pt idx="1">
                  <c:v>1032</c:v>
                </c:pt>
                <c:pt idx="2">
                  <c:v>1028</c:v>
                </c:pt>
                <c:pt idx="3">
                  <c:v>1025</c:v>
                </c:pt>
                <c:pt idx="4">
                  <c:v>1028</c:v>
                </c:pt>
                <c:pt idx="5">
                  <c:v>1029</c:v>
                </c:pt>
                <c:pt idx="6">
                  <c:v>1003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75510144"/>
        <c:axId val="75511680"/>
      </c:barChart>
      <c:catAx>
        <c:axId val="75510144"/>
        <c:scaling>
          <c:orientation val="minMax"/>
        </c:scaling>
        <c:axPos val="b"/>
        <c:numFmt formatCode="General" sourceLinked="1"/>
        <c:tickLblPos val="nextTo"/>
        <c:crossAx val="75511680"/>
        <c:crosses val="autoZero"/>
        <c:auto val="1"/>
        <c:lblAlgn val="ctr"/>
        <c:lblOffset val="100"/>
      </c:catAx>
      <c:valAx>
        <c:axId val="75511680"/>
        <c:scaling>
          <c:orientation val="minMax"/>
        </c:scaling>
        <c:axPos val="l"/>
        <c:majorGridlines/>
        <c:numFmt formatCode="#,##0" sourceLinked="1"/>
        <c:tickLblPos val="nextTo"/>
        <c:crossAx val="75510144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Belföldi</a:t>
            </a:r>
            <a:r>
              <a:rPr lang="hu-HU" sz="1200" baseline="0"/>
              <a:t> vándorlások egyenlege (fő)</a:t>
            </a:r>
            <a:endParaRPr lang="en-US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nepesseg!$Z$2</c:f>
              <c:strCache>
                <c:ptCount val="1"/>
                <c:pt idx="0">
                  <c:v>Egyenleg</c:v>
                </c:pt>
              </c:strCache>
            </c:strRef>
          </c:tx>
          <c:cat>
            <c:numRef>
              <c:f>nepesseg!$W$3:$W$9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nepesseg!$Z$3:$Z$9</c:f>
              <c:numCache>
                <c:formatCode>#,##0</c:formatCode>
                <c:ptCount val="7"/>
                <c:pt idx="0">
                  <c:v>-25</c:v>
                </c:pt>
                <c:pt idx="1">
                  <c:v>54</c:v>
                </c:pt>
                <c:pt idx="2">
                  <c:v>26</c:v>
                </c:pt>
                <c:pt idx="3">
                  <c:v>63</c:v>
                </c:pt>
                <c:pt idx="4">
                  <c:v>153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</c:ser>
        <c:axId val="70151552"/>
        <c:axId val="70161536"/>
      </c:barChart>
      <c:catAx>
        <c:axId val="70151552"/>
        <c:scaling>
          <c:orientation val="minMax"/>
        </c:scaling>
        <c:axPos val="b"/>
        <c:numFmt formatCode="General" sourceLinked="1"/>
        <c:tickLblPos val="nextTo"/>
        <c:crossAx val="70161536"/>
        <c:crosses val="autoZero"/>
        <c:auto val="1"/>
        <c:lblAlgn val="ctr"/>
        <c:lblOffset val="100"/>
      </c:catAx>
      <c:valAx>
        <c:axId val="70161536"/>
        <c:scaling>
          <c:orientation val="minMax"/>
        </c:scaling>
        <c:axPos val="l"/>
        <c:majorGridlines/>
        <c:numFmt formatCode="#,##0" sourceLinked="1"/>
        <c:tickLblPos val="nextTo"/>
        <c:crossAx val="70151552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Idősek</a:t>
            </a:r>
            <a:r>
              <a:rPr lang="hu-HU" sz="1200" baseline="0"/>
              <a:t> infromatikai jártassága (fő)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összes megkérdezett</c:v>
          </c:tx>
          <c:cat>
            <c:numRef>
              <c:f>idősek!$AL$4:$AL$10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idősek!$AM$4:$AM$10</c:f>
              <c:numCache>
                <c:formatCode>#,##0</c:formatCode>
                <c:ptCount val="7"/>
                <c:pt idx="0">
                  <c:v>35</c:v>
                </c:pt>
                <c:pt idx="1">
                  <c:v>32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47</c:v>
                </c:pt>
                <c:pt idx="6">
                  <c:v>49</c:v>
                </c:pt>
              </c:numCache>
            </c:numRef>
          </c:val>
        </c:ser>
        <c:ser>
          <c:idx val="1"/>
          <c:order val="1"/>
          <c:tx>
            <c:v>számítógépezik</c:v>
          </c:tx>
          <c:cat>
            <c:numRef>
              <c:f>idősek!$AL$4:$AL$10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idősek!$AN$4:$AN$10</c:f>
              <c:numCache>
                <c:formatCode>#,##0</c:formatCode>
                <c:ptCount val="7"/>
                <c:pt idx="0">
                  <c:v>12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</c:ser>
        <c:ser>
          <c:idx val="2"/>
          <c:order val="2"/>
          <c:tx>
            <c:v>internetezik</c:v>
          </c:tx>
          <c:spPr>
            <a:solidFill>
              <a:schemeClr val="accent6"/>
            </a:solidFill>
          </c:spPr>
          <c:cat>
            <c:numRef>
              <c:f>idősek!$AL$4:$AL$10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idősek!$AP$4:$AP$10</c:f>
              <c:numCache>
                <c:formatCode>#,##0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</c:ser>
        <c:axId val="75537024"/>
        <c:axId val="75547008"/>
      </c:barChart>
      <c:catAx>
        <c:axId val="75537024"/>
        <c:scaling>
          <c:orientation val="minMax"/>
        </c:scaling>
        <c:axPos val="b"/>
        <c:numFmt formatCode="General" sourceLinked="1"/>
        <c:tickLblPos val="nextTo"/>
        <c:crossAx val="75547008"/>
        <c:crosses val="autoZero"/>
        <c:auto val="1"/>
        <c:lblAlgn val="ctr"/>
        <c:lblOffset val="100"/>
      </c:catAx>
      <c:valAx>
        <c:axId val="75547008"/>
        <c:scaling>
          <c:orientation val="minMax"/>
        </c:scaling>
        <c:axPos val="l"/>
        <c:majorGridlines/>
        <c:numFmt formatCode="#,##0" sourceLinked="1"/>
        <c:tickLblPos val="nextTo"/>
        <c:crossAx val="7553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7687296416938112"/>
          <c:y val="0.42342342342342343"/>
          <c:w val="0.98859934853420195"/>
          <c:h val="0.61561561561561562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Idősprogramok</a:t>
            </a:r>
            <a:r>
              <a:rPr lang="hu-HU" sz="1200" baseline="0"/>
              <a:t> száma (db)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cat>
            <c:numRef>
              <c:f>idősek!$AS$3:$AS$9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idősek!$AT$3:$AT$9</c:f>
              <c:numCache>
                <c:formatCode>#,##0</c:formatCode>
                <c:ptCount val="7"/>
                <c:pt idx="0">
                  <c:v>43</c:v>
                </c:pt>
                <c:pt idx="1">
                  <c:v>46</c:v>
                </c:pt>
                <c:pt idx="2">
                  <c:v>48</c:v>
                </c:pt>
                <c:pt idx="3">
                  <c:v>49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</c:numCache>
            </c:numRef>
          </c:val>
        </c:ser>
        <c:axId val="75567104"/>
        <c:axId val="75568640"/>
      </c:barChart>
      <c:catAx>
        <c:axId val="75567104"/>
        <c:scaling>
          <c:orientation val="minMax"/>
        </c:scaling>
        <c:axPos val="b"/>
        <c:numFmt formatCode="General" sourceLinked="1"/>
        <c:tickLblPos val="nextTo"/>
        <c:crossAx val="75568640"/>
        <c:crosses val="autoZero"/>
        <c:auto val="1"/>
        <c:lblAlgn val="ctr"/>
        <c:lblOffset val="100"/>
      </c:catAx>
      <c:valAx>
        <c:axId val="75568640"/>
        <c:scaling>
          <c:orientation val="minMax"/>
        </c:scaling>
        <c:axPos val="l"/>
        <c:majorGridlines/>
        <c:numFmt formatCode="#,##0" sourceLinked="1"/>
        <c:tickLblPos val="nextTo"/>
        <c:crossAx val="75567104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/>
              <a:t>Tartós munkanélküliek száma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idősek!$M$4:$M$11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idősek!$Q$4:$Q$11</c:f>
              <c:numCache>
                <c:formatCode>#,##0</c:formatCode>
                <c:ptCount val="8"/>
                <c:pt idx="0">
                  <c:v>36</c:v>
                </c:pt>
                <c:pt idx="1">
                  <c:v>24</c:v>
                </c:pt>
                <c:pt idx="2">
                  <c:v>17</c:v>
                </c:pt>
                <c:pt idx="3">
                  <c:v>13</c:v>
                </c:pt>
                <c:pt idx="4">
                  <c:v>9</c:v>
                </c:pt>
                <c:pt idx="5">
                  <c:v>12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</c:ser>
        <c:overlap val="100"/>
        <c:axId val="75633408"/>
        <c:axId val="75634944"/>
      </c:barChart>
      <c:catAx>
        <c:axId val="756334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634944"/>
        <c:crosses val="autoZero"/>
        <c:auto val="1"/>
        <c:lblAlgn val="ctr"/>
        <c:lblOffset val="100"/>
      </c:catAx>
      <c:valAx>
        <c:axId val="756349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633408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Nappali ellátásban részesülő 65 évnél idősebbek</a:t>
            </a:r>
            <a:endParaRPr lang="hu-HU" sz="1200"/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2"/>
          <c:order val="0"/>
          <c:tx>
            <c:v>Nappali ellátásban részesültek aránya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idősek!$U$4:$U$9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idősek!$X$4:$X$9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marker val="1"/>
        <c:axId val="75675136"/>
        <c:axId val="75676672"/>
      </c:lineChart>
      <c:catAx>
        <c:axId val="75675136"/>
        <c:scaling>
          <c:orientation val="minMax"/>
        </c:scaling>
        <c:axPos val="b"/>
        <c:numFmt formatCode="General" sourceLinked="1"/>
        <c:tickLblPos val="nextTo"/>
        <c:crossAx val="75676672"/>
        <c:crosses val="autoZero"/>
        <c:auto val="1"/>
        <c:lblAlgn val="ctr"/>
        <c:lblOffset val="100"/>
      </c:catAx>
      <c:valAx>
        <c:axId val="75676672"/>
        <c:scaling>
          <c:orientation val="minMax"/>
        </c:scaling>
        <c:axPos val="l"/>
        <c:majorGridlines/>
        <c:numFmt formatCode="0%" sourceLinked="0"/>
        <c:tickLblPos val="nextTo"/>
        <c:crossAx val="7567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2373561281493509"/>
          <c:y val="0.89250951122966304"/>
          <c:w val="0.77431988316635514"/>
          <c:h val="0.97068540699513539"/>
        </c:manualLayout>
      </c:layout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Nappali ellátásban részesülők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1"/>
          <c:order val="0"/>
          <c:tx>
            <c:v>Önkormányzati</c:v>
          </c:tx>
          <c:cat>
            <c:numRef>
              <c:f>'fogyatékos személyek'!$F$3:$F$10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'fogyatékos személyek'!$G$3:$G$10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1"/>
          <c:tx>
            <c:v>Egyházi</c:v>
          </c:tx>
          <c:cat>
            <c:numRef>
              <c:f>'fogyatékos személyek'!$F$3:$F$10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'fogyatékos személyek'!$H$3:$H$10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2"/>
          <c:tx>
            <c:v>Civil</c:v>
          </c:tx>
          <c:cat>
            <c:numRef>
              <c:f>'fogyatékos személyek'!$F$3:$F$10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'fogyatékos személyek'!$I$3:$I$10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72090368"/>
        <c:axId val="72091904"/>
      </c:barChart>
      <c:catAx>
        <c:axId val="72090368"/>
        <c:scaling>
          <c:orientation val="minMax"/>
        </c:scaling>
        <c:axPos val="b"/>
        <c:numFmt formatCode="General" sourceLinked="1"/>
        <c:tickLblPos val="nextTo"/>
        <c:crossAx val="72091904"/>
        <c:crosses val="autoZero"/>
        <c:auto val="1"/>
        <c:lblAlgn val="ctr"/>
        <c:lblOffset val="100"/>
      </c:catAx>
      <c:valAx>
        <c:axId val="72091904"/>
        <c:scaling>
          <c:orientation val="minMax"/>
        </c:scaling>
        <c:axPos val="l"/>
        <c:majorGridlines/>
        <c:numFmt formatCode="General" sourceLinked="1"/>
        <c:tickLblPos val="nextTo"/>
        <c:crossAx val="7209036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 </a:t>
            </a:r>
            <a:r>
              <a:rPr lang="hu-HU" sz="1200" b="1"/>
              <a:t>Megváltozott munkaképességű személyek szociális ellátásaiban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részesülők száma nemenként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Férfiak</c:v>
          </c:tx>
          <c:spPr>
            <a:solidFill>
              <a:srgbClr val="5B9BD5"/>
            </a:solidFill>
            <a:ln w="25400">
              <a:noFill/>
            </a:ln>
          </c:spPr>
          <c:cat>
            <c:numRef>
              <c:f>'fogyatékos személyek'!$A$3:$A$10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'fogyatékos személyek'!$B$3:$B$10</c:f>
              <c:numCache>
                <c:formatCode>General</c:formatCode>
                <c:ptCount val="8"/>
                <c:pt idx="0">
                  <c:v>75</c:v>
                </c:pt>
                <c:pt idx="1">
                  <c:v>79</c:v>
                </c:pt>
                <c:pt idx="2">
                  <c:v>81</c:v>
                </c:pt>
                <c:pt idx="3">
                  <c:v>78</c:v>
                </c:pt>
                <c:pt idx="4">
                  <c:v>76</c:v>
                </c:pt>
                <c:pt idx="5" formatCode="#,##0">
                  <c:v>69</c:v>
                </c:pt>
                <c:pt idx="6" formatCode="#,##0">
                  <c:v>66</c:v>
                </c:pt>
                <c:pt idx="7" formatCode="#,##0">
                  <c:v>0</c:v>
                </c:pt>
              </c:numCache>
            </c:numRef>
          </c:val>
        </c:ser>
        <c:ser>
          <c:idx val="1"/>
          <c:order val="1"/>
          <c:tx>
            <c:v>Nők</c:v>
          </c:tx>
          <c:spPr>
            <a:solidFill>
              <a:srgbClr val="ED7D31"/>
            </a:solidFill>
            <a:ln w="25400">
              <a:noFill/>
            </a:ln>
          </c:spPr>
          <c:cat>
            <c:numRef>
              <c:f>'fogyatékos személyek'!$A$3:$A$10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'fogyatékos személyek'!$C$3:$C$10</c:f>
              <c:numCache>
                <c:formatCode>General</c:formatCode>
                <c:ptCount val="8"/>
                <c:pt idx="0">
                  <c:v>88</c:v>
                </c:pt>
                <c:pt idx="1">
                  <c:v>88</c:v>
                </c:pt>
                <c:pt idx="2">
                  <c:v>85</c:v>
                </c:pt>
                <c:pt idx="3">
                  <c:v>78</c:v>
                </c:pt>
                <c:pt idx="4">
                  <c:v>75</c:v>
                </c:pt>
                <c:pt idx="5" formatCode="#,##0">
                  <c:v>72</c:v>
                </c:pt>
                <c:pt idx="6" formatCode="#,##0">
                  <c:v>62</c:v>
                </c:pt>
                <c:pt idx="7" formatCode="#,##0">
                  <c:v>0</c:v>
                </c:pt>
              </c:numCache>
            </c:numRef>
          </c:val>
        </c:ser>
        <c:gapWidth val="219"/>
        <c:overlap val="-27"/>
        <c:axId val="72117248"/>
        <c:axId val="72123136"/>
      </c:barChart>
      <c:catAx>
        <c:axId val="721172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123136"/>
        <c:crosses val="autoZero"/>
        <c:auto val="1"/>
        <c:lblAlgn val="ctr"/>
        <c:lblOffset val="100"/>
      </c:catAx>
      <c:valAx>
        <c:axId val="721231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117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649681528662417"/>
          <c:y val="0.49299719887955185"/>
          <c:w val="0.98885350318471332"/>
          <c:h val="0.60784313725490202"/>
        </c:manualLayout>
      </c:layout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1200"/>
              <a:t>Természetes szaporodás (fő)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nepesseg!$AF$2</c:f>
              <c:strCache>
                <c:ptCount val="1"/>
                <c:pt idx="0">
                  <c:v>Természetes szaporodás (fő)
(TS 0703)</c:v>
                </c:pt>
              </c:strCache>
            </c:strRef>
          </c:tx>
          <c:cat>
            <c:numRef>
              <c:f>nepesseg!$AC$3:$AC$9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nepesseg!$AF$3:$AF$9</c:f>
              <c:numCache>
                <c:formatCode>#,##0</c:formatCode>
                <c:ptCount val="7"/>
                <c:pt idx="0">
                  <c:v>-5</c:v>
                </c:pt>
                <c:pt idx="1">
                  <c:v>-11</c:v>
                </c:pt>
                <c:pt idx="2">
                  <c:v>3</c:v>
                </c:pt>
                <c:pt idx="3">
                  <c:v>-5</c:v>
                </c:pt>
                <c:pt idx="4">
                  <c:v>-11</c:v>
                </c:pt>
                <c:pt idx="5">
                  <c:v>6</c:v>
                </c:pt>
                <c:pt idx="6">
                  <c:v>-16</c:v>
                </c:pt>
              </c:numCache>
            </c:numRef>
          </c:val>
        </c:ser>
        <c:axId val="77479936"/>
        <c:axId val="77481472"/>
      </c:barChart>
      <c:catAx>
        <c:axId val="77479936"/>
        <c:scaling>
          <c:orientation val="minMax"/>
        </c:scaling>
        <c:axPos val="b"/>
        <c:numFmt formatCode="General" sourceLinked="1"/>
        <c:tickLblPos val="nextTo"/>
        <c:crossAx val="77481472"/>
        <c:crosses val="autoZero"/>
        <c:auto val="1"/>
        <c:lblAlgn val="ctr"/>
        <c:lblOffset val="100"/>
      </c:catAx>
      <c:valAx>
        <c:axId val="77481472"/>
        <c:scaling>
          <c:orientation val="minMax"/>
        </c:scaling>
        <c:axPos val="l"/>
        <c:majorGridlines/>
        <c:numFmt formatCode="#,##0" sourceLinked="1"/>
        <c:tickLblPos val="nextTo"/>
        <c:crossAx val="77479936"/>
        <c:crosses val="autoZero"/>
        <c:crossBetween val="between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u-HU" sz="1800" b="1" i="0" baseline="0">
                <a:effectLst/>
              </a:rPr>
              <a:t>Lakónépesség</a:t>
            </a:r>
            <a:endParaRPr lang="hu-HU">
              <a:effectLst/>
            </a:endParaRP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cat>
            <c:numRef>
              <c:f>nepesseg!$A$3:$A$10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nepesseg!$B$3:$B$10</c:f>
              <c:numCache>
                <c:formatCode>General</c:formatCode>
                <c:ptCount val="8"/>
                <c:pt idx="0">
                  <c:v>4125</c:v>
                </c:pt>
                <c:pt idx="1">
                  <c:v>4256</c:v>
                </c:pt>
                <c:pt idx="2">
                  <c:v>4283</c:v>
                </c:pt>
                <c:pt idx="3">
                  <c:v>4352</c:v>
                </c:pt>
                <c:pt idx="4">
                  <c:v>4378</c:v>
                </c:pt>
                <c:pt idx="5">
                  <c:v>4458</c:v>
                </c:pt>
                <c:pt idx="6">
                  <c:v>4485</c:v>
                </c:pt>
                <c:pt idx="7">
                  <c:v>4529</c:v>
                </c:pt>
              </c:numCache>
            </c:numRef>
          </c:val>
        </c:ser>
        <c:gapWidth val="219"/>
        <c:overlap val="-27"/>
        <c:axId val="79430784"/>
        <c:axId val="79432320"/>
      </c:barChart>
      <c:catAx>
        <c:axId val="79430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432320"/>
        <c:crosses val="autoZero"/>
        <c:auto val="1"/>
        <c:lblAlgn val="ctr"/>
        <c:lblOffset val="100"/>
      </c:catAx>
      <c:valAx>
        <c:axId val="794323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43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 b="1" i="0" baseline="0"/>
              <a:t>Állandó népesség - nők életkori megoszlása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634573117384767"/>
          <c:y val="0.22870946801197267"/>
          <c:w val="0.34201054136525766"/>
          <c:h val="0.613837701618696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0"/>
          </c:dPt>
          <c:dPt>
            <c:idx val="1"/>
            <c:spPr>
              <a:solidFill>
                <a:srgbClr val="7030A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2"/>
            <c:spPr>
              <a:solidFill>
                <a:srgbClr val="92D05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3"/>
          </c:dPt>
          <c:dPt>
            <c:idx val="4"/>
            <c:spPr>
              <a:solidFill>
                <a:srgbClr val="FF000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Lbls>
            <c:dLbl>
              <c:idx val="2"/>
              <c:layout>
                <c:manualLayout>
                  <c:x val="-4.4124149115506897E-2"/>
                  <c:y val="-0.1363594409156452"/>
                </c:manualLayout>
              </c:layout>
              <c:dLblPos val="bestFit"/>
              <c:showPercent val="1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hu-HU"/>
              </a:p>
            </c:txPr>
            <c:showPercent val="1"/>
            <c:showLeaderLines val="1"/>
          </c:dLbls>
          <c:cat>
            <c:strLit>
              <c:ptCount val="5"/>
              <c:pt idx="0">
                <c:v>'0-14 évesek</c:v>
              </c:pt>
              <c:pt idx="1">
                <c:v>15-17 évesek</c:v>
              </c:pt>
              <c:pt idx="2">
                <c:v>18-59 évesek</c:v>
              </c:pt>
              <c:pt idx="3">
                <c:v>60-64 évesek</c:v>
              </c:pt>
              <c:pt idx="4">
                <c:v>65 év felettiek'</c:v>
              </c:pt>
            </c:strLit>
          </c:cat>
          <c:val>
            <c:numRef>
              <c:f>nepesseg!$H$66:$H$70</c:f>
              <c:numCache>
                <c:formatCode>#,##0</c:formatCode>
                <c:ptCount val="5"/>
                <c:pt idx="0">
                  <c:v>355</c:v>
                </c:pt>
                <c:pt idx="1">
                  <c:v>67</c:v>
                </c:pt>
                <c:pt idx="2">
                  <c:v>1344</c:v>
                </c:pt>
                <c:pt idx="3">
                  <c:v>161</c:v>
                </c:pt>
                <c:pt idx="4">
                  <c:v>291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28055772947254"/>
          <c:y val="0.27636363636363637"/>
          <c:w val="0.94320571997465841"/>
          <c:h val="0.71272727272727276"/>
        </c:manualLayout>
      </c:layout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</c:chart>
  <c:printSettings>
    <c:headerFooter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Állandó népesség</a:t>
            </a:r>
            <a:r>
              <a:rPr lang="hu-HU" sz="1200" baseline="0"/>
              <a:t> - férfiak életkori megoszlása</a:t>
            </a:r>
          </a:p>
          <a:p>
            <a:pPr>
              <a:defRPr sz="1200"/>
            </a:pPr>
            <a:endParaRPr lang="hu-HU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828669901110843"/>
          <c:y val="0.20171325185540831"/>
          <c:w val="0.34178382247673506"/>
          <c:h val="0.63299031110824966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0"/>
          </c:dPt>
          <c:dPt>
            <c:idx val="1"/>
            <c:spPr>
              <a:solidFill>
                <a:srgbClr val="7030A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2"/>
            <c:spPr>
              <a:solidFill>
                <a:srgbClr val="92D05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Pt>
            <c:idx val="3"/>
          </c:dPt>
          <c:dPt>
            <c:idx val="4"/>
            <c:spPr>
              <a:solidFill>
                <a:srgbClr val="FF000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hu-HU"/>
              </a:p>
            </c:txPr>
            <c:showPercent val="1"/>
            <c:showLeaderLines val="1"/>
          </c:dLbls>
          <c:cat>
            <c:strLit>
              <c:ptCount val="5"/>
              <c:pt idx="0">
                <c:v>'0-14 évesek</c:v>
              </c:pt>
              <c:pt idx="1">
                <c:v>15-17 évesek</c:v>
              </c:pt>
              <c:pt idx="2">
                <c:v>18-59 évesek</c:v>
              </c:pt>
              <c:pt idx="3">
                <c:v>60-64 évesek</c:v>
              </c:pt>
              <c:pt idx="4">
                <c:v>65 év felettiek'</c:v>
              </c:pt>
            </c:strLit>
          </c:cat>
          <c:val>
            <c:numRef>
              <c:f>nepesseg!$G$66:$G$70</c:f>
              <c:numCache>
                <c:formatCode>#,##0</c:formatCode>
                <c:ptCount val="5"/>
                <c:pt idx="0">
                  <c:v>331</c:v>
                </c:pt>
                <c:pt idx="1">
                  <c:v>75</c:v>
                </c:pt>
                <c:pt idx="2">
                  <c:v>1232</c:v>
                </c:pt>
                <c:pt idx="3">
                  <c:v>172</c:v>
                </c:pt>
                <c:pt idx="4">
                  <c:v>415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10953346855988"/>
          <c:y val="0.27611940298507465"/>
          <c:w val="0.20892494929006086"/>
          <c:h val="0.44776119402985076"/>
        </c:manualLayout>
      </c:layout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</c:chart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29</xdr:row>
      <xdr:rowOff>123825</xdr:rowOff>
    </xdr:from>
    <xdr:to>
      <xdr:col>4</xdr:col>
      <xdr:colOff>133350</xdr:colOff>
      <xdr:row>45</xdr:row>
      <xdr:rowOff>9525</xdr:rowOff>
    </xdr:to>
    <xdr:graphicFrame macro="">
      <xdr:nvGraphicFramePr>
        <xdr:cNvPr id="204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12</xdr:row>
      <xdr:rowOff>104775</xdr:rowOff>
    </xdr:from>
    <xdr:to>
      <xdr:col>9</xdr:col>
      <xdr:colOff>228600</xdr:colOff>
      <xdr:row>25</xdr:row>
      <xdr:rowOff>171450</xdr:rowOff>
    </xdr:to>
    <xdr:graphicFrame macro="">
      <xdr:nvGraphicFramePr>
        <xdr:cNvPr id="2050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714375</xdr:colOff>
      <xdr:row>26</xdr:row>
      <xdr:rowOff>85725</xdr:rowOff>
    </xdr:from>
    <xdr:to>
      <xdr:col>9</xdr:col>
      <xdr:colOff>228600</xdr:colOff>
      <xdr:row>40</xdr:row>
      <xdr:rowOff>28575</xdr:rowOff>
    </xdr:to>
    <xdr:graphicFrame macro="">
      <xdr:nvGraphicFramePr>
        <xdr:cNvPr id="2051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123825</xdr:colOff>
      <xdr:row>12</xdr:row>
      <xdr:rowOff>95250</xdr:rowOff>
    </xdr:from>
    <xdr:to>
      <xdr:col>20</xdr:col>
      <xdr:colOff>733425</xdr:colOff>
      <xdr:row>26</xdr:row>
      <xdr:rowOff>171450</xdr:rowOff>
    </xdr:to>
    <xdr:graphicFrame macro="">
      <xdr:nvGraphicFramePr>
        <xdr:cNvPr id="2052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514350</xdr:colOff>
      <xdr:row>12</xdr:row>
      <xdr:rowOff>47625</xdr:rowOff>
    </xdr:from>
    <xdr:to>
      <xdr:col>26</xdr:col>
      <xdr:colOff>38100</xdr:colOff>
      <xdr:row>27</xdr:row>
      <xdr:rowOff>95250</xdr:rowOff>
    </xdr:to>
    <xdr:graphicFrame macro="">
      <xdr:nvGraphicFramePr>
        <xdr:cNvPr id="2053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180975</xdr:colOff>
      <xdr:row>11</xdr:row>
      <xdr:rowOff>180975</xdr:rowOff>
    </xdr:from>
    <xdr:to>
      <xdr:col>31</xdr:col>
      <xdr:colOff>1076325</xdr:colOff>
      <xdr:row>27</xdr:row>
      <xdr:rowOff>28575</xdr:rowOff>
    </xdr:to>
    <xdr:graphicFrame macro="">
      <xdr:nvGraphicFramePr>
        <xdr:cNvPr id="2054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</xdr:row>
      <xdr:rowOff>142875</xdr:rowOff>
    </xdr:from>
    <xdr:to>
      <xdr:col>4</xdr:col>
      <xdr:colOff>161925</xdr:colOff>
      <xdr:row>26</xdr:row>
      <xdr:rowOff>180975</xdr:rowOff>
    </xdr:to>
    <xdr:graphicFrame macro="">
      <xdr:nvGraphicFramePr>
        <xdr:cNvPr id="2055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8</xdr:col>
      <xdr:colOff>142875</xdr:colOff>
      <xdr:row>86</xdr:row>
      <xdr:rowOff>142875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89</xdr:row>
      <xdr:rowOff>0</xdr:rowOff>
    </xdr:from>
    <xdr:to>
      <xdr:col>8</xdr:col>
      <xdr:colOff>142875</xdr:colOff>
      <xdr:row>102</xdr:row>
      <xdr:rowOff>76200</xdr:rowOff>
    </xdr:to>
    <xdr:graphicFrame macro="">
      <xdr:nvGraphicFramePr>
        <xdr:cNvPr id="205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114300</xdr:rowOff>
    </xdr:from>
    <xdr:to>
      <xdr:col>9</xdr:col>
      <xdr:colOff>133350</xdr:colOff>
      <xdr:row>34</xdr:row>
      <xdr:rowOff>114300</xdr:rowOff>
    </xdr:to>
    <xdr:graphicFrame macro="">
      <xdr:nvGraphicFramePr>
        <xdr:cNvPr id="12289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295275</xdr:colOff>
      <xdr:row>15</xdr:row>
      <xdr:rowOff>38100</xdr:rowOff>
    </xdr:from>
    <xdr:to>
      <xdr:col>38</xdr:col>
      <xdr:colOff>438150</xdr:colOff>
      <xdr:row>34</xdr:row>
      <xdr:rowOff>133350</xdr:rowOff>
    </xdr:to>
    <xdr:graphicFrame macro="">
      <xdr:nvGraphicFramePr>
        <xdr:cNvPr id="12290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171450</xdr:colOff>
      <xdr:row>25</xdr:row>
      <xdr:rowOff>123825</xdr:rowOff>
    </xdr:from>
    <xdr:to>
      <xdr:col>17</xdr:col>
      <xdr:colOff>152400</xdr:colOff>
      <xdr:row>45</xdr:row>
      <xdr:rowOff>95250</xdr:rowOff>
    </xdr:to>
    <xdr:graphicFrame macro="">
      <xdr:nvGraphicFramePr>
        <xdr:cNvPr id="12291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28575</xdr:colOff>
      <xdr:row>34</xdr:row>
      <xdr:rowOff>9525</xdr:rowOff>
    </xdr:from>
    <xdr:to>
      <xdr:col>27</xdr:col>
      <xdr:colOff>885825</xdr:colOff>
      <xdr:row>50</xdr:row>
      <xdr:rowOff>85725</xdr:rowOff>
    </xdr:to>
    <xdr:graphicFrame macro="">
      <xdr:nvGraphicFramePr>
        <xdr:cNvPr id="12292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9525</xdr:colOff>
      <xdr:row>15</xdr:row>
      <xdr:rowOff>123825</xdr:rowOff>
    </xdr:from>
    <xdr:to>
      <xdr:col>27</xdr:col>
      <xdr:colOff>885825</xdr:colOff>
      <xdr:row>31</xdr:row>
      <xdr:rowOff>142875</xdr:rowOff>
    </xdr:to>
    <xdr:graphicFrame macro="">
      <xdr:nvGraphicFramePr>
        <xdr:cNvPr id="1229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15</xdr:row>
      <xdr:rowOff>133350</xdr:rowOff>
    </xdr:from>
    <xdr:to>
      <xdr:col>13</xdr:col>
      <xdr:colOff>333375</xdr:colOff>
      <xdr:row>31</xdr:row>
      <xdr:rowOff>152400</xdr:rowOff>
    </xdr:to>
    <xdr:graphicFrame macro="">
      <xdr:nvGraphicFramePr>
        <xdr:cNvPr id="1843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16</xdr:row>
      <xdr:rowOff>0</xdr:rowOff>
    </xdr:from>
    <xdr:to>
      <xdr:col>18</xdr:col>
      <xdr:colOff>1485900</xdr:colOff>
      <xdr:row>31</xdr:row>
      <xdr:rowOff>47625</xdr:rowOff>
    </xdr:to>
    <xdr:graphicFrame macro="">
      <xdr:nvGraphicFramePr>
        <xdr:cNvPr id="18434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66675</xdr:colOff>
      <xdr:row>16</xdr:row>
      <xdr:rowOff>57150</xdr:rowOff>
    </xdr:from>
    <xdr:to>
      <xdr:col>26</xdr:col>
      <xdr:colOff>485775</xdr:colOff>
      <xdr:row>31</xdr:row>
      <xdr:rowOff>19050</xdr:rowOff>
    </xdr:to>
    <xdr:graphicFrame macro="">
      <xdr:nvGraphicFramePr>
        <xdr:cNvPr id="18435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333375</xdr:colOff>
      <xdr:row>11</xdr:row>
      <xdr:rowOff>104775</xdr:rowOff>
    </xdr:from>
    <xdr:to>
      <xdr:col>4</xdr:col>
      <xdr:colOff>1095375</xdr:colOff>
      <xdr:row>27</xdr:row>
      <xdr:rowOff>104775</xdr:rowOff>
    </xdr:to>
    <xdr:graphicFrame macro="">
      <xdr:nvGraphicFramePr>
        <xdr:cNvPr id="1843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13</xdr:row>
      <xdr:rowOff>9525</xdr:rowOff>
    </xdr:from>
    <xdr:to>
      <xdr:col>3</xdr:col>
      <xdr:colOff>1409700</xdr:colOff>
      <xdr:row>31</xdr:row>
      <xdr:rowOff>95250</xdr:rowOff>
    </xdr:to>
    <xdr:graphicFrame macro="">
      <xdr:nvGraphicFramePr>
        <xdr:cNvPr id="23553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11</xdr:row>
      <xdr:rowOff>114300</xdr:rowOff>
    </xdr:from>
    <xdr:to>
      <xdr:col>9</xdr:col>
      <xdr:colOff>419100</xdr:colOff>
      <xdr:row>27</xdr:row>
      <xdr:rowOff>133350</xdr:rowOff>
    </xdr:to>
    <xdr:graphicFrame macro="">
      <xdr:nvGraphicFramePr>
        <xdr:cNvPr id="23554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38100</xdr:colOff>
      <xdr:row>12</xdr:row>
      <xdr:rowOff>38100</xdr:rowOff>
    </xdr:from>
    <xdr:to>
      <xdr:col>25</xdr:col>
      <xdr:colOff>66675</xdr:colOff>
      <xdr:row>27</xdr:row>
      <xdr:rowOff>38100</xdr:rowOff>
    </xdr:to>
    <xdr:graphicFrame macro="">
      <xdr:nvGraphicFramePr>
        <xdr:cNvPr id="23555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28575</xdr:colOff>
      <xdr:row>12</xdr:row>
      <xdr:rowOff>38100</xdr:rowOff>
    </xdr:from>
    <xdr:to>
      <xdr:col>29</xdr:col>
      <xdr:colOff>590550</xdr:colOff>
      <xdr:row>27</xdr:row>
      <xdr:rowOff>66675</xdr:rowOff>
    </xdr:to>
    <xdr:graphicFrame macro="">
      <xdr:nvGraphicFramePr>
        <xdr:cNvPr id="23556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209550</xdr:colOff>
      <xdr:row>12</xdr:row>
      <xdr:rowOff>104775</xdr:rowOff>
    </xdr:from>
    <xdr:to>
      <xdr:col>15</xdr:col>
      <xdr:colOff>590550</xdr:colOff>
      <xdr:row>29</xdr:row>
      <xdr:rowOff>38100</xdr:rowOff>
    </xdr:to>
    <xdr:graphicFrame macro="">
      <xdr:nvGraphicFramePr>
        <xdr:cNvPr id="23557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171450</xdr:rowOff>
    </xdr:from>
    <xdr:to>
      <xdr:col>12</xdr:col>
      <xdr:colOff>1543050</xdr:colOff>
      <xdr:row>25</xdr:row>
      <xdr:rowOff>76200</xdr:rowOff>
    </xdr:to>
    <xdr:graphicFrame macro="">
      <xdr:nvGraphicFramePr>
        <xdr:cNvPr id="29697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923925</xdr:colOff>
      <xdr:row>13</xdr:row>
      <xdr:rowOff>47625</xdr:rowOff>
    </xdr:from>
    <xdr:to>
      <xdr:col>8</xdr:col>
      <xdr:colOff>847725</xdr:colOff>
      <xdr:row>25</xdr:row>
      <xdr:rowOff>57150</xdr:rowOff>
    </xdr:to>
    <xdr:graphicFrame macro="">
      <xdr:nvGraphicFramePr>
        <xdr:cNvPr id="29698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1190625</xdr:colOff>
      <xdr:row>30</xdr:row>
      <xdr:rowOff>19050</xdr:rowOff>
    </xdr:from>
    <xdr:to>
      <xdr:col>7</xdr:col>
      <xdr:colOff>47625</xdr:colOff>
      <xdr:row>43</xdr:row>
      <xdr:rowOff>95250</xdr:rowOff>
    </xdr:to>
    <xdr:graphicFrame macro="">
      <xdr:nvGraphicFramePr>
        <xdr:cNvPr id="29699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685800</xdr:colOff>
      <xdr:row>63</xdr:row>
      <xdr:rowOff>9525</xdr:rowOff>
    </xdr:from>
    <xdr:to>
      <xdr:col>8</xdr:col>
      <xdr:colOff>514350</xdr:colOff>
      <xdr:row>82</xdr:row>
      <xdr:rowOff>38100</xdr:rowOff>
    </xdr:to>
    <xdr:graphicFrame macro="">
      <xdr:nvGraphicFramePr>
        <xdr:cNvPr id="29700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685800</xdr:colOff>
      <xdr:row>83</xdr:row>
      <xdr:rowOff>9525</xdr:rowOff>
    </xdr:from>
    <xdr:to>
      <xdr:col>8</xdr:col>
      <xdr:colOff>495300</xdr:colOff>
      <xdr:row>102</xdr:row>
      <xdr:rowOff>38100</xdr:rowOff>
    </xdr:to>
    <xdr:graphicFrame macro="">
      <xdr:nvGraphicFramePr>
        <xdr:cNvPr id="29701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13</xdr:row>
      <xdr:rowOff>57150</xdr:rowOff>
    </xdr:from>
    <xdr:to>
      <xdr:col>4</xdr:col>
      <xdr:colOff>190500</xdr:colOff>
      <xdr:row>25</xdr:row>
      <xdr:rowOff>133350</xdr:rowOff>
    </xdr:to>
    <xdr:graphicFrame macro="">
      <xdr:nvGraphicFramePr>
        <xdr:cNvPr id="29702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28575</xdr:rowOff>
    </xdr:from>
    <xdr:to>
      <xdr:col>3</xdr:col>
      <xdr:colOff>38100</xdr:colOff>
      <xdr:row>31</xdr:row>
      <xdr:rowOff>57150</xdr:rowOff>
    </xdr:to>
    <xdr:graphicFrame macro="">
      <xdr:nvGraphicFramePr>
        <xdr:cNvPr id="3686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76200</xdr:rowOff>
    </xdr:from>
    <xdr:to>
      <xdr:col>6</xdr:col>
      <xdr:colOff>809625</xdr:colOff>
      <xdr:row>31</xdr:row>
      <xdr:rowOff>161925</xdr:rowOff>
    </xdr:to>
    <xdr:graphicFrame macro="">
      <xdr:nvGraphicFramePr>
        <xdr:cNvPr id="36866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51</xdr:row>
      <xdr:rowOff>0</xdr:rowOff>
    </xdr:from>
    <xdr:to>
      <xdr:col>6</xdr:col>
      <xdr:colOff>0</xdr:colOff>
      <xdr:row>71</xdr:row>
      <xdr:rowOff>76200</xdr:rowOff>
    </xdr:to>
    <xdr:graphicFrame macro="">
      <xdr:nvGraphicFramePr>
        <xdr:cNvPr id="36867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552450</xdr:colOff>
      <xdr:row>14</xdr:row>
      <xdr:rowOff>114300</xdr:rowOff>
    </xdr:from>
    <xdr:to>
      <xdr:col>18</xdr:col>
      <xdr:colOff>104775</xdr:colOff>
      <xdr:row>29</xdr:row>
      <xdr:rowOff>19050</xdr:rowOff>
    </xdr:to>
    <xdr:graphicFrame macro="">
      <xdr:nvGraphicFramePr>
        <xdr:cNvPr id="36868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552450</xdr:colOff>
      <xdr:row>29</xdr:row>
      <xdr:rowOff>171450</xdr:rowOff>
    </xdr:from>
    <xdr:to>
      <xdr:col>18</xdr:col>
      <xdr:colOff>85725</xdr:colOff>
      <xdr:row>45</xdr:row>
      <xdr:rowOff>133350</xdr:rowOff>
    </xdr:to>
    <xdr:graphicFrame macro="">
      <xdr:nvGraphicFramePr>
        <xdr:cNvPr id="36869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95250</xdr:colOff>
      <xdr:row>13</xdr:row>
      <xdr:rowOff>114300</xdr:rowOff>
    </xdr:from>
    <xdr:to>
      <xdr:col>37</xdr:col>
      <xdr:colOff>1533525</xdr:colOff>
      <xdr:row>35</xdr:row>
      <xdr:rowOff>114300</xdr:rowOff>
    </xdr:to>
    <xdr:graphicFrame macro="">
      <xdr:nvGraphicFramePr>
        <xdr:cNvPr id="36870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504825</xdr:colOff>
      <xdr:row>16</xdr:row>
      <xdr:rowOff>161925</xdr:rowOff>
    </xdr:from>
    <xdr:to>
      <xdr:col>56</xdr:col>
      <xdr:colOff>457200</xdr:colOff>
      <xdr:row>34</xdr:row>
      <xdr:rowOff>180975</xdr:rowOff>
    </xdr:to>
    <xdr:graphicFrame macro="">
      <xdr:nvGraphicFramePr>
        <xdr:cNvPr id="3687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57</xdr:col>
      <xdr:colOff>209550</xdr:colOff>
      <xdr:row>16</xdr:row>
      <xdr:rowOff>180975</xdr:rowOff>
    </xdr:from>
    <xdr:to>
      <xdr:col>62</xdr:col>
      <xdr:colOff>276225</xdr:colOff>
      <xdr:row>36</xdr:row>
      <xdr:rowOff>104775</xdr:rowOff>
    </xdr:to>
    <xdr:graphicFrame macro="">
      <xdr:nvGraphicFramePr>
        <xdr:cNvPr id="3687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114300</xdr:colOff>
      <xdr:row>17</xdr:row>
      <xdr:rowOff>28575</xdr:rowOff>
    </xdr:from>
    <xdr:to>
      <xdr:col>69</xdr:col>
      <xdr:colOff>466725</xdr:colOff>
      <xdr:row>36</xdr:row>
      <xdr:rowOff>171450</xdr:rowOff>
    </xdr:to>
    <xdr:graphicFrame macro="">
      <xdr:nvGraphicFramePr>
        <xdr:cNvPr id="36873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13</xdr:row>
      <xdr:rowOff>28575</xdr:rowOff>
    </xdr:from>
    <xdr:to>
      <xdr:col>11</xdr:col>
      <xdr:colOff>1438275</xdr:colOff>
      <xdr:row>28</xdr:row>
      <xdr:rowOff>66675</xdr:rowOff>
    </xdr:to>
    <xdr:graphicFrame macro="">
      <xdr:nvGraphicFramePr>
        <xdr:cNvPr id="4710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44</xdr:row>
      <xdr:rowOff>47625</xdr:rowOff>
    </xdr:from>
    <xdr:to>
      <xdr:col>6</xdr:col>
      <xdr:colOff>209550</xdr:colOff>
      <xdr:row>61</xdr:row>
      <xdr:rowOff>19050</xdr:rowOff>
    </xdr:to>
    <xdr:graphicFrame macro="">
      <xdr:nvGraphicFramePr>
        <xdr:cNvPr id="47106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62</xdr:row>
      <xdr:rowOff>114300</xdr:rowOff>
    </xdr:from>
    <xdr:to>
      <xdr:col>6</xdr:col>
      <xdr:colOff>190500</xdr:colOff>
      <xdr:row>79</xdr:row>
      <xdr:rowOff>85725</xdr:rowOff>
    </xdr:to>
    <xdr:graphicFrame macro="">
      <xdr:nvGraphicFramePr>
        <xdr:cNvPr id="47107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80</xdr:row>
      <xdr:rowOff>123825</xdr:rowOff>
    </xdr:from>
    <xdr:to>
      <xdr:col>6</xdr:col>
      <xdr:colOff>228600</xdr:colOff>
      <xdr:row>97</xdr:row>
      <xdr:rowOff>66675</xdr:rowOff>
    </xdr:to>
    <xdr:graphicFrame macro="">
      <xdr:nvGraphicFramePr>
        <xdr:cNvPr id="47108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13</xdr:row>
      <xdr:rowOff>66675</xdr:rowOff>
    </xdr:from>
    <xdr:to>
      <xdr:col>6</xdr:col>
      <xdr:colOff>190500</xdr:colOff>
      <xdr:row>28</xdr:row>
      <xdr:rowOff>0</xdr:rowOff>
    </xdr:to>
    <xdr:graphicFrame macro="">
      <xdr:nvGraphicFramePr>
        <xdr:cNvPr id="47109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28</xdr:row>
      <xdr:rowOff>180975</xdr:rowOff>
    </xdr:from>
    <xdr:to>
      <xdr:col>6</xdr:col>
      <xdr:colOff>200025</xdr:colOff>
      <xdr:row>42</xdr:row>
      <xdr:rowOff>133350</xdr:rowOff>
    </xdr:to>
    <xdr:graphicFrame macro="">
      <xdr:nvGraphicFramePr>
        <xdr:cNvPr id="47110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15</xdr:row>
      <xdr:rowOff>152400</xdr:rowOff>
    </xdr:from>
    <xdr:to>
      <xdr:col>10</xdr:col>
      <xdr:colOff>209550</xdr:colOff>
      <xdr:row>33</xdr:row>
      <xdr:rowOff>66675</xdr:rowOff>
    </xdr:to>
    <xdr:graphicFrame macro="">
      <xdr:nvGraphicFramePr>
        <xdr:cNvPr id="5427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200025</xdr:colOff>
      <xdr:row>13</xdr:row>
      <xdr:rowOff>95250</xdr:rowOff>
    </xdr:from>
    <xdr:to>
      <xdr:col>18</xdr:col>
      <xdr:colOff>438150</xdr:colOff>
      <xdr:row>28</xdr:row>
      <xdr:rowOff>19050</xdr:rowOff>
    </xdr:to>
    <xdr:graphicFrame macro="">
      <xdr:nvGraphicFramePr>
        <xdr:cNvPr id="54274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57150</xdr:colOff>
      <xdr:row>13</xdr:row>
      <xdr:rowOff>19050</xdr:rowOff>
    </xdr:from>
    <xdr:to>
      <xdr:col>23</xdr:col>
      <xdr:colOff>1419225</xdr:colOff>
      <xdr:row>27</xdr:row>
      <xdr:rowOff>66675</xdr:rowOff>
    </xdr:to>
    <xdr:graphicFrame macro="">
      <xdr:nvGraphicFramePr>
        <xdr:cNvPr id="54275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304800</xdr:colOff>
      <xdr:row>14</xdr:row>
      <xdr:rowOff>28575</xdr:rowOff>
    </xdr:from>
    <xdr:to>
      <xdr:col>27</xdr:col>
      <xdr:colOff>123825</xdr:colOff>
      <xdr:row>29</xdr:row>
      <xdr:rowOff>38100</xdr:rowOff>
    </xdr:to>
    <xdr:graphicFrame macro="">
      <xdr:nvGraphicFramePr>
        <xdr:cNvPr id="54276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361950</xdr:colOff>
      <xdr:row>13</xdr:row>
      <xdr:rowOff>28575</xdr:rowOff>
    </xdr:from>
    <xdr:to>
      <xdr:col>3</xdr:col>
      <xdr:colOff>781050</xdr:colOff>
      <xdr:row>31</xdr:row>
      <xdr:rowOff>28575</xdr:rowOff>
    </xdr:to>
    <xdr:graphicFrame macro="">
      <xdr:nvGraphicFramePr>
        <xdr:cNvPr id="54277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257175</xdr:colOff>
      <xdr:row>12</xdr:row>
      <xdr:rowOff>19050</xdr:rowOff>
    </xdr:from>
    <xdr:to>
      <xdr:col>42</xdr:col>
      <xdr:colOff>1009650</xdr:colOff>
      <xdr:row>28</xdr:row>
      <xdr:rowOff>142875</xdr:rowOff>
    </xdr:to>
    <xdr:graphicFrame macro="">
      <xdr:nvGraphicFramePr>
        <xdr:cNvPr id="54278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400050</xdr:colOff>
      <xdr:row>11</xdr:row>
      <xdr:rowOff>114300</xdr:rowOff>
    </xdr:from>
    <xdr:to>
      <xdr:col>46</xdr:col>
      <xdr:colOff>247650</xdr:colOff>
      <xdr:row>26</xdr:row>
      <xdr:rowOff>114300</xdr:rowOff>
    </xdr:to>
    <xdr:graphicFrame macro="">
      <xdr:nvGraphicFramePr>
        <xdr:cNvPr id="54279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266700</xdr:colOff>
      <xdr:row>28</xdr:row>
      <xdr:rowOff>76200</xdr:rowOff>
    </xdr:from>
    <xdr:to>
      <xdr:col>18</xdr:col>
      <xdr:colOff>466725</xdr:colOff>
      <xdr:row>43</xdr:row>
      <xdr:rowOff>0</xdr:rowOff>
    </xdr:to>
    <xdr:graphicFrame macro="">
      <xdr:nvGraphicFramePr>
        <xdr:cNvPr id="54280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76200</xdr:colOff>
      <xdr:row>28</xdr:row>
      <xdr:rowOff>0</xdr:rowOff>
    </xdr:from>
    <xdr:to>
      <xdr:col>23</xdr:col>
      <xdr:colOff>1447800</xdr:colOff>
      <xdr:row>43</xdr:row>
      <xdr:rowOff>66675</xdr:rowOff>
    </xdr:to>
    <xdr:graphicFrame macro="">
      <xdr:nvGraphicFramePr>
        <xdr:cNvPr id="54281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85725</xdr:rowOff>
    </xdr:from>
    <xdr:to>
      <xdr:col>8</xdr:col>
      <xdr:colOff>1304925</xdr:colOff>
      <xdr:row>32</xdr:row>
      <xdr:rowOff>85725</xdr:rowOff>
    </xdr:to>
    <xdr:graphicFrame macro="">
      <xdr:nvGraphicFramePr>
        <xdr:cNvPr id="1025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15</xdr:row>
      <xdr:rowOff>19050</xdr:rowOff>
    </xdr:from>
    <xdr:to>
      <xdr:col>3</xdr:col>
      <xdr:colOff>257175</xdr:colOff>
      <xdr:row>32</xdr:row>
      <xdr:rowOff>180975</xdr:rowOff>
    </xdr:to>
    <xdr:graphicFrame macro="">
      <xdr:nvGraphicFramePr>
        <xdr:cNvPr id="1026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1"/>
  <sheetViews>
    <sheetView zoomScaleNormal="100" workbookViewId="0">
      <selection sqref="A1:C1"/>
    </sheetView>
  </sheetViews>
  <sheetFormatPr defaultRowHeight="15"/>
  <cols>
    <col min="1" max="1" width="16.28515625" style="19" bestFit="1" customWidth="1"/>
    <col min="2" max="2" width="15.140625" style="19" customWidth="1"/>
    <col min="3" max="3" width="16.42578125" style="19" customWidth="1"/>
    <col min="4" max="4" width="9.140625" style="19"/>
    <col min="5" max="5" width="6.5703125" style="19" customWidth="1"/>
    <col min="6" max="6" width="49.140625" style="19" customWidth="1"/>
    <col min="7" max="7" width="10" style="19" customWidth="1"/>
    <col min="8" max="8" width="9.140625" style="19"/>
    <col min="9" max="9" width="9.28515625" style="19" bestFit="1" customWidth="1"/>
    <col min="10" max="11" width="13.28515625" style="19" bestFit="1" customWidth="1"/>
    <col min="12" max="12" width="9.140625" style="19"/>
    <col min="13" max="13" width="32.7109375" style="19" bestFit="1" customWidth="1"/>
    <col min="14" max="16" width="9.28515625" style="19" bestFit="1" customWidth="1"/>
    <col min="17" max="17" width="9.140625" style="19"/>
    <col min="18" max="18" width="10.5703125" style="19" customWidth="1"/>
    <col min="19" max="19" width="24.5703125" style="19" customWidth="1"/>
    <col min="20" max="20" width="22" style="19" customWidth="1"/>
    <col min="21" max="21" width="16.7109375" style="19" customWidth="1"/>
    <col min="22" max="22" width="9.140625" style="19"/>
    <col min="23" max="23" width="9.28515625" style="19" bestFit="1" customWidth="1"/>
    <col min="24" max="24" width="21.5703125" style="19" customWidth="1"/>
    <col min="25" max="25" width="22.5703125" style="19" customWidth="1"/>
    <col min="26" max="26" width="19.85546875" style="19" customWidth="1"/>
    <col min="27" max="27" width="20.28515625" style="52" customWidth="1"/>
    <col min="28" max="28" width="9.140625" style="19"/>
    <col min="29" max="29" width="13.28515625" style="19" customWidth="1"/>
    <col min="30" max="30" width="20" style="19" customWidth="1"/>
    <col min="31" max="31" width="19.42578125" style="19" customWidth="1"/>
    <col min="32" max="32" width="18.140625" style="19" customWidth="1"/>
    <col min="33" max="16384" width="9.140625" style="19"/>
  </cols>
  <sheetData>
    <row r="1" spans="1:32" ht="20.25" customHeight="1">
      <c r="A1" s="151" t="s">
        <v>121</v>
      </c>
      <c r="B1" s="151"/>
      <c r="C1" s="152"/>
      <c r="F1" s="151" t="s">
        <v>141</v>
      </c>
      <c r="G1" s="151"/>
      <c r="H1" s="151"/>
      <c r="I1" s="151"/>
      <c r="J1" s="151"/>
      <c r="K1" s="151"/>
      <c r="L1" s="29"/>
      <c r="M1" s="151" t="s">
        <v>124</v>
      </c>
      <c r="N1" s="151"/>
      <c r="O1" s="151"/>
      <c r="P1" s="151"/>
      <c r="R1" s="153" t="s">
        <v>0</v>
      </c>
      <c r="S1" s="153"/>
      <c r="T1" s="153"/>
      <c r="U1" s="153"/>
      <c r="W1" s="162" t="s">
        <v>1</v>
      </c>
      <c r="X1" s="162"/>
      <c r="Y1" s="162"/>
      <c r="Z1" s="162"/>
      <c r="AA1" s="162"/>
      <c r="AC1" s="162" t="s">
        <v>2</v>
      </c>
      <c r="AD1" s="162"/>
      <c r="AE1" s="162"/>
      <c r="AF1" s="162"/>
    </row>
    <row r="2" spans="1:32" ht="89.25" customHeight="1">
      <c r="A2" s="30" t="s">
        <v>90</v>
      </c>
      <c r="B2" s="28" t="s">
        <v>170</v>
      </c>
      <c r="C2" s="30" t="s">
        <v>4</v>
      </c>
      <c r="F2" s="154" t="s">
        <v>91</v>
      </c>
      <c r="G2" s="156" t="s">
        <v>3</v>
      </c>
      <c r="H2" s="157"/>
      <c r="I2" s="158"/>
      <c r="J2" s="159" t="s">
        <v>125</v>
      </c>
      <c r="K2" s="160"/>
      <c r="L2" s="31"/>
      <c r="M2" s="161" t="s">
        <v>122</v>
      </c>
      <c r="N2" s="161" t="s">
        <v>3</v>
      </c>
      <c r="O2" s="161"/>
      <c r="P2" s="32" t="s">
        <v>4</v>
      </c>
      <c r="R2" s="30" t="s">
        <v>90</v>
      </c>
      <c r="S2" s="28" t="s">
        <v>171</v>
      </c>
      <c r="T2" s="28" t="s">
        <v>172</v>
      </c>
      <c r="U2" s="28" t="s">
        <v>254</v>
      </c>
      <c r="W2" s="30" t="s">
        <v>90</v>
      </c>
      <c r="X2" s="28" t="s">
        <v>173</v>
      </c>
      <c r="Y2" s="28" t="s">
        <v>174</v>
      </c>
      <c r="Z2" s="30" t="s">
        <v>109</v>
      </c>
      <c r="AA2" s="28" t="s">
        <v>175</v>
      </c>
      <c r="AC2" s="30" t="s">
        <v>90</v>
      </c>
      <c r="AD2" s="28" t="s">
        <v>176</v>
      </c>
      <c r="AE2" s="28" t="s">
        <v>177</v>
      </c>
      <c r="AF2" s="28" t="s">
        <v>255</v>
      </c>
    </row>
    <row r="3" spans="1:32" ht="30" customHeight="1">
      <c r="A3" s="33">
        <v>2012</v>
      </c>
      <c r="B3" s="33">
        <v>4125</v>
      </c>
      <c r="C3" s="138" t="s">
        <v>274</v>
      </c>
      <c r="F3" s="155"/>
      <c r="G3" s="32" t="s">
        <v>114</v>
      </c>
      <c r="H3" s="32" t="s">
        <v>113</v>
      </c>
      <c r="I3" s="23" t="s">
        <v>178</v>
      </c>
      <c r="J3" s="23" t="s">
        <v>252</v>
      </c>
      <c r="K3" s="23" t="s">
        <v>253</v>
      </c>
      <c r="L3" s="31"/>
      <c r="M3" s="161"/>
      <c r="N3" s="32">
        <v>2001</v>
      </c>
      <c r="O3" s="32">
        <v>2011</v>
      </c>
      <c r="P3" s="32" t="s">
        <v>3</v>
      </c>
      <c r="R3" s="35">
        <v>2012</v>
      </c>
      <c r="S3" s="137">
        <v>581</v>
      </c>
      <c r="T3" s="137">
        <v>635</v>
      </c>
      <c r="U3" s="36">
        <f t="shared" ref="U3:U8" si="0">S3/T3</f>
        <v>0.91496062992125982</v>
      </c>
      <c r="W3" s="35">
        <v>2012</v>
      </c>
      <c r="X3" s="137">
        <v>76</v>
      </c>
      <c r="Y3" s="137">
        <v>101</v>
      </c>
      <c r="Z3" s="37">
        <f t="shared" ref="Z3:Z8" si="1">X3-Y3</f>
        <v>-25</v>
      </c>
      <c r="AA3" s="137">
        <v>5.98</v>
      </c>
      <c r="AC3" s="35">
        <v>2012</v>
      </c>
      <c r="AD3" s="137">
        <v>38</v>
      </c>
      <c r="AE3" s="137">
        <v>43</v>
      </c>
      <c r="AF3" s="37">
        <f t="shared" ref="AF3:AF8" si="2">AD3-AE3</f>
        <v>-5</v>
      </c>
    </row>
    <row r="4" spans="1:32" ht="15" customHeight="1">
      <c r="A4" s="39">
        <v>2013</v>
      </c>
      <c r="B4" s="33">
        <v>4256</v>
      </c>
      <c r="C4" s="139">
        <f t="shared" ref="C4:C9" si="3">(B4/B3)*100</f>
        <v>103.17575757575756</v>
      </c>
      <c r="F4" s="40" t="s">
        <v>179</v>
      </c>
      <c r="G4" s="16">
        <v>2272</v>
      </c>
      <c r="H4" s="16">
        <v>2271</v>
      </c>
      <c r="I4" s="45">
        <f>G4+H4</f>
        <v>4543</v>
      </c>
      <c r="J4" s="136">
        <f>G4/I4</f>
        <v>0.5001100594320933</v>
      </c>
      <c r="K4" s="136">
        <f>H4/I4</f>
        <v>0.49988994056790664</v>
      </c>
      <c r="L4" s="43"/>
      <c r="M4" s="44" t="s">
        <v>123</v>
      </c>
      <c r="N4" s="16" t="s">
        <v>284</v>
      </c>
      <c r="O4" s="16" t="s">
        <v>284</v>
      </c>
      <c r="P4" s="45" t="e">
        <f>O4-N4</f>
        <v>#VALUE!</v>
      </c>
      <c r="R4" s="35">
        <v>2013</v>
      </c>
      <c r="S4" s="137">
        <v>588</v>
      </c>
      <c r="T4" s="137">
        <v>637</v>
      </c>
      <c r="U4" s="36">
        <f t="shared" si="0"/>
        <v>0.92307692307692313</v>
      </c>
      <c r="W4" s="35">
        <v>2013</v>
      </c>
      <c r="X4" s="137">
        <v>157</v>
      </c>
      <c r="Y4" s="137">
        <v>103</v>
      </c>
      <c r="Z4" s="37">
        <f t="shared" si="1"/>
        <v>54</v>
      </c>
      <c r="AA4" s="137">
        <v>12.77</v>
      </c>
      <c r="AC4" s="35">
        <v>2013</v>
      </c>
      <c r="AD4" s="137">
        <v>30</v>
      </c>
      <c r="AE4" s="137">
        <v>41</v>
      </c>
      <c r="AF4" s="37">
        <f t="shared" si="2"/>
        <v>-11</v>
      </c>
    </row>
    <row r="5" spans="1:32">
      <c r="A5" s="35">
        <v>2014</v>
      </c>
      <c r="B5" s="33">
        <v>4283</v>
      </c>
      <c r="C5" s="139">
        <f t="shared" si="3"/>
        <v>100.63439849624061</v>
      </c>
      <c r="F5" s="40" t="s">
        <v>180</v>
      </c>
      <c r="G5" s="46"/>
      <c r="H5" s="47"/>
      <c r="I5" s="15">
        <v>131</v>
      </c>
      <c r="J5" s="164"/>
      <c r="K5" s="165"/>
      <c r="L5" s="43"/>
      <c r="M5" s="48" t="s">
        <v>181</v>
      </c>
      <c r="N5" s="16">
        <v>52</v>
      </c>
      <c r="O5" s="16">
        <v>48</v>
      </c>
      <c r="P5" s="45">
        <f>O5-N5</f>
        <v>-4</v>
      </c>
      <c r="R5" s="35">
        <v>2014</v>
      </c>
      <c r="S5" s="137">
        <v>611</v>
      </c>
      <c r="T5" s="137">
        <v>645</v>
      </c>
      <c r="U5" s="36">
        <f t="shared" si="0"/>
        <v>0.94728682170542633</v>
      </c>
      <c r="W5" s="35">
        <v>2014</v>
      </c>
      <c r="X5" s="137">
        <v>151</v>
      </c>
      <c r="Y5" s="137">
        <v>125</v>
      </c>
      <c r="Z5" s="37">
        <f t="shared" si="1"/>
        <v>26</v>
      </c>
      <c r="AA5" s="137">
        <v>6.11</v>
      </c>
      <c r="AC5" s="35">
        <v>2014</v>
      </c>
      <c r="AD5" s="137">
        <v>39</v>
      </c>
      <c r="AE5" s="137">
        <v>36</v>
      </c>
      <c r="AF5" s="37">
        <f t="shared" si="2"/>
        <v>3</v>
      </c>
    </row>
    <row r="6" spans="1:32">
      <c r="A6" s="39">
        <v>2015</v>
      </c>
      <c r="B6" s="33">
        <v>4352</v>
      </c>
      <c r="C6" s="139">
        <f t="shared" si="3"/>
        <v>101.61102031286482</v>
      </c>
      <c r="F6" s="49" t="s">
        <v>182</v>
      </c>
      <c r="G6" s="16">
        <v>339</v>
      </c>
      <c r="H6" s="17">
        <v>375</v>
      </c>
      <c r="I6" s="41">
        <f>G6+H6</f>
        <v>714</v>
      </c>
      <c r="J6" s="42">
        <f>G6/I4</f>
        <v>7.4620294959278008E-2</v>
      </c>
      <c r="K6" s="42">
        <f>H6/I4</f>
        <v>8.2544574069997795E-2</v>
      </c>
      <c r="L6" s="43"/>
      <c r="M6" s="48" t="s">
        <v>183</v>
      </c>
      <c r="N6" s="16">
        <v>38</v>
      </c>
      <c r="O6" s="16">
        <v>46</v>
      </c>
      <c r="P6" s="45">
        <f>O6-N6</f>
        <v>8</v>
      </c>
      <c r="R6" s="35">
        <v>2015</v>
      </c>
      <c r="S6" s="137">
        <v>647</v>
      </c>
      <c r="T6" s="137">
        <v>658</v>
      </c>
      <c r="U6" s="36">
        <f t="shared" si="0"/>
        <v>0.98328267477203646</v>
      </c>
      <c r="W6" s="35">
        <v>2015</v>
      </c>
      <c r="X6" s="137">
        <v>157</v>
      </c>
      <c r="Y6" s="137">
        <v>94</v>
      </c>
      <c r="Z6" s="37">
        <f t="shared" si="1"/>
        <v>63</v>
      </c>
      <c r="AA6" s="137">
        <v>14.59</v>
      </c>
      <c r="AC6" s="35">
        <v>2015</v>
      </c>
      <c r="AD6" s="137">
        <v>30</v>
      </c>
      <c r="AE6" s="137">
        <v>35</v>
      </c>
      <c r="AF6" s="37">
        <f t="shared" si="2"/>
        <v>-5</v>
      </c>
    </row>
    <row r="7" spans="1:32">
      <c r="A7" s="35">
        <v>2016</v>
      </c>
      <c r="B7" s="33">
        <v>4378</v>
      </c>
      <c r="C7" s="139">
        <f t="shared" si="3"/>
        <v>100.59742647058823</v>
      </c>
      <c r="F7" s="49" t="s">
        <v>184</v>
      </c>
      <c r="G7" s="16">
        <v>62</v>
      </c>
      <c r="H7" s="17">
        <v>58</v>
      </c>
      <c r="I7" s="41">
        <f>G7+H7</f>
        <v>120</v>
      </c>
      <c r="J7" s="42">
        <f>G7/I4</f>
        <v>1.3647369579572969E-2</v>
      </c>
      <c r="K7" s="42">
        <f>H7/I4</f>
        <v>1.2766894122826326E-2</v>
      </c>
      <c r="L7" s="43"/>
      <c r="M7" s="50" t="s">
        <v>15</v>
      </c>
      <c r="N7" s="45">
        <f>SUM(N4:N6)</f>
        <v>90</v>
      </c>
      <c r="O7" s="45">
        <f>SUM(O4:O6)</f>
        <v>94</v>
      </c>
      <c r="P7" s="45">
        <f>O7-N7</f>
        <v>4</v>
      </c>
      <c r="R7" s="35">
        <v>2016</v>
      </c>
      <c r="S7" s="137">
        <v>616</v>
      </c>
      <c r="T7" s="137">
        <v>714</v>
      </c>
      <c r="U7" s="36">
        <f t="shared" si="0"/>
        <v>0.86274509803921573</v>
      </c>
      <c r="W7" s="35">
        <v>2016</v>
      </c>
      <c r="X7" s="137">
        <v>172</v>
      </c>
      <c r="Y7" s="137">
        <v>19</v>
      </c>
      <c r="Z7" s="37">
        <f t="shared" si="1"/>
        <v>153</v>
      </c>
      <c r="AA7" s="137">
        <v>14.37</v>
      </c>
      <c r="AC7" s="35">
        <v>2016</v>
      </c>
      <c r="AD7" s="137">
        <v>45</v>
      </c>
      <c r="AE7" s="137">
        <v>56</v>
      </c>
      <c r="AF7" s="37">
        <f t="shared" si="2"/>
        <v>-11</v>
      </c>
    </row>
    <row r="8" spans="1:32">
      <c r="A8" s="39">
        <v>2017</v>
      </c>
      <c r="B8" s="33">
        <v>4458</v>
      </c>
      <c r="C8" s="139">
        <f t="shared" si="3"/>
        <v>101.82731841023298</v>
      </c>
      <c r="F8" s="51" t="s">
        <v>185</v>
      </c>
      <c r="G8" s="18">
        <v>1274</v>
      </c>
      <c r="H8" s="17">
        <v>1365</v>
      </c>
      <c r="I8" s="41">
        <f>G8+H8</f>
        <v>2639</v>
      </c>
      <c r="J8" s="42">
        <f>G8/I4</f>
        <v>0.28043143297380585</v>
      </c>
      <c r="K8" s="42">
        <f>H8/I4</f>
        <v>0.30046224961479201</v>
      </c>
      <c r="L8" s="43"/>
      <c r="M8" s="20" t="s">
        <v>148</v>
      </c>
      <c r="N8" s="43"/>
      <c r="O8" s="43"/>
      <c r="P8" s="43"/>
      <c r="R8" s="35">
        <v>2017</v>
      </c>
      <c r="S8" s="16">
        <v>669</v>
      </c>
      <c r="T8" s="16">
        <v>712</v>
      </c>
      <c r="U8" s="36">
        <f t="shared" si="0"/>
        <v>0.9396067415730337</v>
      </c>
      <c r="W8" s="35">
        <v>2017</v>
      </c>
      <c r="X8" s="16">
        <v>159</v>
      </c>
      <c r="Y8" s="16">
        <v>130</v>
      </c>
      <c r="Z8" s="37">
        <f t="shared" si="1"/>
        <v>29</v>
      </c>
      <c r="AA8" s="38">
        <v>6.55</v>
      </c>
      <c r="AC8" s="35">
        <v>2017</v>
      </c>
      <c r="AD8" s="16">
        <v>43</v>
      </c>
      <c r="AE8" s="16">
        <v>37</v>
      </c>
      <c r="AF8" s="37">
        <f t="shared" si="2"/>
        <v>6</v>
      </c>
    </row>
    <row r="9" spans="1:32">
      <c r="A9" s="39">
        <v>2018</v>
      </c>
      <c r="B9" s="33">
        <v>4485</v>
      </c>
      <c r="C9" s="139">
        <f t="shared" si="3"/>
        <v>100.60565275908479</v>
      </c>
      <c r="F9" s="49" t="s">
        <v>186</v>
      </c>
      <c r="G9" s="16">
        <v>166</v>
      </c>
      <c r="H9" s="17">
        <v>157</v>
      </c>
      <c r="I9" s="41">
        <f>G9+H9</f>
        <v>323</v>
      </c>
      <c r="J9" s="42">
        <f>G9/I4</f>
        <v>3.6539731454985694E-2</v>
      </c>
      <c r="K9" s="42">
        <f>H9/I4</f>
        <v>3.4558661677305744E-2</v>
      </c>
      <c r="L9" s="43"/>
      <c r="M9" s="43"/>
      <c r="N9" s="43"/>
      <c r="O9" s="43"/>
      <c r="P9" s="43"/>
      <c r="R9" s="35">
        <v>2018</v>
      </c>
      <c r="S9" s="16">
        <v>706</v>
      </c>
      <c r="T9" s="16">
        <v>686</v>
      </c>
      <c r="U9" s="36">
        <f>S9/T9</f>
        <v>1.0291545189504374</v>
      </c>
      <c r="W9" s="35">
        <v>2018</v>
      </c>
      <c r="X9" s="16">
        <v>153</v>
      </c>
      <c r="Y9" s="16">
        <v>124</v>
      </c>
      <c r="Z9" s="37">
        <f>X9-Y9</f>
        <v>29</v>
      </c>
      <c r="AA9" s="38">
        <v>6.53</v>
      </c>
      <c r="AC9" s="35">
        <v>2018</v>
      </c>
      <c r="AD9" s="16">
        <v>30</v>
      </c>
      <c r="AE9" s="16">
        <v>46</v>
      </c>
      <c r="AF9" s="37">
        <f>AD9-AE9</f>
        <v>-16</v>
      </c>
    </row>
    <row r="10" spans="1:32">
      <c r="A10" s="39">
        <v>2019</v>
      </c>
      <c r="B10" s="33">
        <v>4529</v>
      </c>
      <c r="C10" s="139">
        <f>(B10/B9)*100</f>
        <v>100.98104793756968</v>
      </c>
      <c r="F10" s="49"/>
      <c r="G10" s="16"/>
      <c r="H10" s="17"/>
      <c r="I10" s="41"/>
      <c r="J10" s="42"/>
      <c r="K10" s="42"/>
      <c r="L10" s="43"/>
      <c r="M10" s="43"/>
      <c r="N10" s="43"/>
      <c r="O10" s="43"/>
      <c r="P10" s="43"/>
      <c r="R10" s="35">
        <v>2019</v>
      </c>
      <c r="S10" s="16">
        <v>736</v>
      </c>
      <c r="T10" s="16">
        <v>731</v>
      </c>
      <c r="U10" s="36">
        <f>S10/T10</f>
        <v>1.0068399452804377</v>
      </c>
      <c r="W10" s="147"/>
      <c r="X10" s="53"/>
      <c r="Y10" s="53"/>
      <c r="Z10" s="148"/>
      <c r="AA10" s="149"/>
      <c r="AC10" s="147"/>
      <c r="AD10" s="53"/>
      <c r="AE10" s="53"/>
      <c r="AF10" s="148"/>
    </row>
    <row r="11" spans="1:32">
      <c r="A11" s="143" t="s">
        <v>147</v>
      </c>
      <c r="F11" s="49" t="s">
        <v>187</v>
      </c>
      <c r="G11" s="16">
        <v>365</v>
      </c>
      <c r="H11" s="17">
        <v>251</v>
      </c>
      <c r="I11" s="41">
        <f>G11+H11</f>
        <v>616</v>
      </c>
      <c r="J11" s="42">
        <f>G11/I4</f>
        <v>8.0343385428131187E-2</v>
      </c>
      <c r="K11" s="42">
        <f>H11/I4</f>
        <v>5.5249834910851857E-2</v>
      </c>
      <c r="L11" s="43"/>
      <c r="M11" s="43"/>
      <c r="N11" s="43"/>
      <c r="O11" s="43"/>
      <c r="P11" s="43"/>
      <c r="R11" s="143" t="s">
        <v>147</v>
      </c>
      <c r="W11" s="19" t="s">
        <v>147</v>
      </c>
      <c r="AC11" s="19" t="s">
        <v>147</v>
      </c>
    </row>
    <row r="12" spans="1:32">
      <c r="F12" s="19" t="s">
        <v>147</v>
      </c>
      <c r="J12" s="135"/>
      <c r="K12" s="135"/>
      <c r="L12" s="43"/>
      <c r="M12" s="43"/>
      <c r="N12" s="43"/>
      <c r="O12" s="43"/>
      <c r="P12" s="43"/>
    </row>
    <row r="13" spans="1:32">
      <c r="B13" s="53"/>
      <c r="C13" s="54"/>
      <c r="L13" s="43"/>
      <c r="M13" s="43"/>
      <c r="N13" s="43"/>
      <c r="O13" s="43"/>
      <c r="P13" s="43"/>
    </row>
    <row r="14" spans="1:32" ht="15" customHeight="1">
      <c r="B14" s="53"/>
      <c r="C14" s="54"/>
    </row>
    <row r="45" spans="6:11">
      <c r="F45" s="163" t="s">
        <v>279</v>
      </c>
      <c r="G45" s="151"/>
      <c r="H45" s="151"/>
      <c r="I45" s="151"/>
      <c r="J45" s="151"/>
      <c r="K45" s="151"/>
    </row>
    <row r="46" spans="6:11">
      <c r="F46" s="154" t="s">
        <v>91</v>
      </c>
      <c r="G46" s="156" t="s">
        <v>3</v>
      </c>
      <c r="H46" s="157"/>
      <c r="I46" s="158"/>
      <c r="J46" s="159" t="s">
        <v>125</v>
      </c>
      <c r="K46" s="160"/>
    </row>
    <row r="47" spans="6:11" ht="30">
      <c r="F47" s="155"/>
      <c r="G47" s="32" t="s">
        <v>114</v>
      </c>
      <c r="H47" s="32" t="s">
        <v>113</v>
      </c>
      <c r="I47" s="23" t="s">
        <v>178</v>
      </c>
      <c r="J47" s="23" t="s">
        <v>252</v>
      </c>
      <c r="K47" s="23" t="s">
        <v>253</v>
      </c>
    </row>
    <row r="48" spans="6:11" ht="30">
      <c r="F48" s="40" t="s">
        <v>179</v>
      </c>
      <c r="G48" s="16">
        <v>2293</v>
      </c>
      <c r="H48" s="16">
        <v>2297</v>
      </c>
      <c r="I48" s="45">
        <f>G48+H48</f>
        <v>4590</v>
      </c>
      <c r="J48" s="136">
        <f>G48/I48</f>
        <v>0.49956427015250543</v>
      </c>
      <c r="K48" s="136">
        <f>H48/I48</f>
        <v>0.50043572984749451</v>
      </c>
    </row>
    <row r="49" spans="6:11">
      <c r="F49" s="40" t="s">
        <v>180</v>
      </c>
      <c r="G49" s="46"/>
      <c r="H49" s="47"/>
      <c r="I49" s="15">
        <v>131</v>
      </c>
      <c r="J49" s="164"/>
      <c r="K49" s="165"/>
    </row>
    <row r="50" spans="6:11">
      <c r="F50" s="49" t="s">
        <v>182</v>
      </c>
      <c r="G50" s="16">
        <v>336</v>
      </c>
      <c r="H50" s="17">
        <v>376</v>
      </c>
      <c r="I50" s="41">
        <f>G50+H50</f>
        <v>712</v>
      </c>
      <c r="J50" s="42">
        <f>G50/I48</f>
        <v>7.3202614379084971E-2</v>
      </c>
      <c r="K50" s="42">
        <f>H50/I48</f>
        <v>8.1917211328976031E-2</v>
      </c>
    </row>
    <row r="51" spans="6:11">
      <c r="F51" s="49" t="s">
        <v>184</v>
      </c>
      <c r="G51" s="16">
        <v>73</v>
      </c>
      <c r="H51" s="17">
        <v>59</v>
      </c>
      <c r="I51" s="41">
        <f>G51+H51</f>
        <v>132</v>
      </c>
      <c r="J51" s="42">
        <f>G51/I48</f>
        <v>1.59041394335512E-2</v>
      </c>
      <c r="K51" s="42">
        <f>H51/I48</f>
        <v>1.2854030501089325E-2</v>
      </c>
    </row>
    <row r="52" spans="6:11">
      <c r="F52" s="51" t="s">
        <v>185</v>
      </c>
      <c r="G52" s="18">
        <v>1258</v>
      </c>
      <c r="H52" s="17">
        <v>1348</v>
      </c>
      <c r="I52" s="41">
        <f>G52+H52</f>
        <v>2606</v>
      </c>
      <c r="J52" s="42">
        <f>G52/I48</f>
        <v>0.27407407407407408</v>
      </c>
      <c r="K52" s="42">
        <f>H52/I48</f>
        <v>0.29368191721132897</v>
      </c>
    </row>
    <row r="53" spans="6:11">
      <c r="F53" s="49" t="s">
        <v>186</v>
      </c>
      <c r="G53" s="16">
        <v>164</v>
      </c>
      <c r="H53" s="17">
        <v>176</v>
      </c>
      <c r="I53" s="41">
        <f>G53+H53</f>
        <v>340</v>
      </c>
      <c r="J53" s="42">
        <f>G53/I48</f>
        <v>3.5729847494553379E-2</v>
      </c>
      <c r="K53" s="42">
        <f>H53/I48</f>
        <v>3.8344226579520697E-2</v>
      </c>
    </row>
    <row r="54" spans="6:11">
      <c r="F54" s="49" t="s">
        <v>187</v>
      </c>
      <c r="G54" s="16">
        <v>398</v>
      </c>
      <c r="H54" s="17">
        <v>271</v>
      </c>
      <c r="I54" s="41">
        <f>G54+H54</f>
        <v>669</v>
      </c>
      <c r="J54" s="42">
        <f>G54/I48</f>
        <v>8.6710239651416124E-2</v>
      </c>
      <c r="K54" s="42">
        <f>H54/I48</f>
        <v>5.9041394335511983E-2</v>
      </c>
    </row>
    <row r="55" spans="6:11">
      <c r="F55" s="19" t="s">
        <v>147</v>
      </c>
      <c r="J55" s="135"/>
      <c r="K55" s="135"/>
    </row>
    <row r="61" spans="6:11">
      <c r="F61" s="163" t="s">
        <v>280</v>
      </c>
      <c r="G61" s="151"/>
      <c r="H61" s="151"/>
      <c r="I61" s="151"/>
      <c r="J61" s="151"/>
      <c r="K61" s="151"/>
    </row>
    <row r="62" spans="6:11">
      <c r="F62" s="154" t="s">
        <v>91</v>
      </c>
      <c r="G62" s="156" t="s">
        <v>3</v>
      </c>
      <c r="H62" s="157"/>
      <c r="I62" s="158"/>
      <c r="J62" s="159" t="s">
        <v>125</v>
      </c>
      <c r="K62" s="160"/>
    </row>
    <row r="63" spans="6:11" ht="30">
      <c r="F63" s="155"/>
      <c r="G63" s="32" t="s">
        <v>114</v>
      </c>
      <c r="H63" s="32" t="s">
        <v>113</v>
      </c>
      <c r="I63" s="23" t="s">
        <v>178</v>
      </c>
      <c r="J63" s="23" t="s">
        <v>252</v>
      </c>
      <c r="K63" s="23" t="s">
        <v>253</v>
      </c>
    </row>
    <row r="64" spans="6:11" ht="30">
      <c r="F64" s="40" t="s">
        <v>179</v>
      </c>
      <c r="G64" s="16">
        <v>2225</v>
      </c>
      <c r="H64" s="16">
        <v>2218</v>
      </c>
      <c r="I64" s="45">
        <f>G64+H64</f>
        <v>4443</v>
      </c>
      <c r="J64" s="136">
        <f>G64/I64</f>
        <v>0.50078775602070669</v>
      </c>
      <c r="K64" s="136">
        <f>H64/I64</f>
        <v>0.49921224397929326</v>
      </c>
    </row>
    <row r="65" spans="6:11">
      <c r="F65" s="40" t="s">
        <v>180</v>
      </c>
      <c r="G65" s="46"/>
      <c r="H65" s="47"/>
      <c r="I65" s="15">
        <v>124</v>
      </c>
      <c r="J65" s="164"/>
      <c r="K65" s="165"/>
    </row>
    <row r="66" spans="6:11">
      <c r="F66" s="49" t="s">
        <v>182</v>
      </c>
      <c r="G66" s="16">
        <v>331</v>
      </c>
      <c r="H66" s="17">
        <v>355</v>
      </c>
      <c r="I66" s="41">
        <f>G66+H66</f>
        <v>686</v>
      </c>
      <c r="J66" s="42">
        <f>G66/I64</f>
        <v>7.449921224397929E-2</v>
      </c>
      <c r="K66" s="42">
        <f>H66/I64</f>
        <v>7.9900967814539731E-2</v>
      </c>
    </row>
    <row r="67" spans="6:11">
      <c r="F67" s="49" t="s">
        <v>184</v>
      </c>
      <c r="G67" s="16">
        <v>75</v>
      </c>
      <c r="H67" s="17">
        <v>67</v>
      </c>
      <c r="I67" s="41">
        <f>G67+H67</f>
        <v>142</v>
      </c>
      <c r="J67" s="42">
        <f>G67/I64</f>
        <v>1.6880486158001352E-2</v>
      </c>
      <c r="K67" s="42">
        <f>H67/I64</f>
        <v>1.5079900967814541E-2</v>
      </c>
    </row>
    <row r="68" spans="6:11">
      <c r="F68" s="51" t="s">
        <v>185</v>
      </c>
      <c r="G68" s="18">
        <v>1232</v>
      </c>
      <c r="H68" s="17">
        <v>1344</v>
      </c>
      <c r="I68" s="41">
        <f>G68+H68</f>
        <v>2576</v>
      </c>
      <c r="J68" s="42">
        <f>G68/I64</f>
        <v>0.27729011928876884</v>
      </c>
      <c r="K68" s="42">
        <f>H68/I64</f>
        <v>0.30249831195138421</v>
      </c>
    </row>
    <row r="69" spans="6:11">
      <c r="F69" s="49" t="s">
        <v>186</v>
      </c>
      <c r="G69" s="16">
        <v>172</v>
      </c>
      <c r="H69" s="17">
        <v>161</v>
      </c>
      <c r="I69" s="41">
        <f>G69+H69</f>
        <v>333</v>
      </c>
      <c r="J69" s="42">
        <f>G69/I64</f>
        <v>3.8712581589016429E-2</v>
      </c>
      <c r="K69" s="42">
        <f>H69/I64</f>
        <v>3.6236776952509563E-2</v>
      </c>
    </row>
    <row r="70" spans="6:11">
      <c r="F70" s="49" t="s">
        <v>187</v>
      </c>
      <c r="G70" s="16">
        <v>415</v>
      </c>
      <c r="H70" s="17">
        <v>291</v>
      </c>
      <c r="I70" s="41">
        <f>G70+H70</f>
        <v>706</v>
      </c>
      <c r="J70" s="42">
        <f>G70/I64</f>
        <v>9.3405356740940804E-2</v>
      </c>
      <c r="K70" s="42">
        <f>H70/I64</f>
        <v>6.5496286293045242E-2</v>
      </c>
    </row>
    <row r="71" spans="6:11">
      <c r="F71" s="19" t="s">
        <v>147</v>
      </c>
      <c r="J71" s="135"/>
      <c r="K71" s="135"/>
    </row>
  </sheetData>
  <mergeCells count="22">
    <mergeCell ref="J65:K65"/>
    <mergeCell ref="J49:K49"/>
    <mergeCell ref="F61:K61"/>
    <mergeCell ref="F62:F63"/>
    <mergeCell ref="G62:I62"/>
    <mergeCell ref="J62:K62"/>
    <mergeCell ref="W1:AA1"/>
    <mergeCell ref="AC1:AF1"/>
    <mergeCell ref="F45:K45"/>
    <mergeCell ref="F46:F47"/>
    <mergeCell ref="G46:I46"/>
    <mergeCell ref="J46:K46"/>
    <mergeCell ref="J5:K5"/>
    <mergeCell ref="A1:C1"/>
    <mergeCell ref="R1:U1"/>
    <mergeCell ref="F2:F3"/>
    <mergeCell ref="G2:I2"/>
    <mergeCell ref="J2:K2"/>
    <mergeCell ref="F1:K1"/>
    <mergeCell ref="N2:O2"/>
    <mergeCell ref="M2:M3"/>
    <mergeCell ref="M1:P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4"/>
  <sheetViews>
    <sheetView zoomScaleNormal="100" workbookViewId="0">
      <selection sqref="A1:J1"/>
    </sheetView>
  </sheetViews>
  <sheetFormatPr defaultRowHeight="15"/>
  <cols>
    <col min="1" max="1" width="9.42578125" style="19" customWidth="1"/>
    <col min="2" max="2" width="13.42578125" style="19" customWidth="1"/>
    <col min="3" max="3" width="11.140625" style="19" customWidth="1"/>
    <col min="4" max="4" width="11.42578125" style="19" customWidth="1"/>
    <col min="5" max="5" width="9.140625" style="19"/>
    <col min="6" max="6" width="8.42578125" style="19" customWidth="1"/>
    <col min="7" max="7" width="9.140625" style="19"/>
    <col min="8" max="8" width="8.28515625" style="19" customWidth="1"/>
    <col min="9" max="9" width="11.85546875" style="19" customWidth="1"/>
    <col min="10" max="10" width="12.42578125" style="19" customWidth="1"/>
    <col min="11" max="11" width="9.140625" style="19"/>
    <col min="12" max="12" width="29.85546875" style="19" customWidth="1"/>
    <col min="13" max="13" width="9.140625" style="52"/>
    <col min="14" max="14" width="11" style="19" customWidth="1"/>
    <col min="15" max="15" width="11.42578125" style="19" customWidth="1"/>
    <col min="16" max="16" width="11.140625" style="19" customWidth="1"/>
    <col min="17" max="17" width="10.7109375" style="19" customWidth="1"/>
    <col min="18" max="20" width="10.5703125" style="19" customWidth="1"/>
    <col min="21" max="22" width="9.140625" style="19"/>
    <col min="23" max="23" width="15.28515625" style="19" customWidth="1"/>
    <col min="24" max="24" width="10.7109375" style="19" customWidth="1"/>
    <col min="25" max="25" width="11.42578125" style="19" customWidth="1"/>
    <col min="26" max="26" width="10.5703125" style="19" customWidth="1"/>
    <col min="27" max="27" width="13.140625" style="19" customWidth="1"/>
    <col min="28" max="28" width="13.7109375" style="19" customWidth="1"/>
    <col min="29" max="29" width="9.140625" style="19"/>
    <col min="30" max="30" width="10.28515625" style="19" customWidth="1"/>
    <col min="31" max="31" width="10.140625" style="19" customWidth="1"/>
    <col min="32" max="32" width="9.140625" style="19"/>
    <col min="33" max="33" width="10" style="19" customWidth="1"/>
    <col min="34" max="34" width="9.140625" style="19"/>
    <col min="35" max="35" width="8.85546875" style="19" customWidth="1"/>
    <col min="36" max="36" width="9.140625" style="19"/>
    <col min="37" max="37" width="9" style="19" customWidth="1"/>
    <col min="38" max="38" width="9.140625" style="19"/>
    <col min="39" max="39" width="9.5703125" style="19" customWidth="1"/>
    <col min="40" max="40" width="0.42578125" style="19" customWidth="1"/>
    <col min="41" max="44" width="9.140625" style="19" hidden="1" customWidth="1"/>
    <col min="45" max="16384" width="9.140625" style="19"/>
  </cols>
  <sheetData>
    <row r="1" spans="1:44" ht="29.25" customHeight="1">
      <c r="A1" s="162" t="s">
        <v>188</v>
      </c>
      <c r="B1" s="162"/>
      <c r="C1" s="162"/>
      <c r="D1" s="162"/>
      <c r="E1" s="162"/>
      <c r="F1" s="162"/>
      <c r="G1" s="162"/>
      <c r="H1" s="162"/>
      <c r="I1" s="162"/>
      <c r="J1" s="162"/>
      <c r="L1" s="162" t="s">
        <v>94</v>
      </c>
      <c r="M1" s="162"/>
      <c r="N1" s="162"/>
      <c r="O1" s="162"/>
      <c r="P1" s="162"/>
      <c r="Q1" s="162"/>
      <c r="R1" s="162"/>
      <c r="S1" s="162"/>
      <c r="T1" s="141"/>
      <c r="V1" s="151" t="s">
        <v>145</v>
      </c>
      <c r="W1" s="151"/>
      <c r="X1" s="151"/>
      <c r="Y1" s="151"/>
      <c r="Z1" s="151"/>
      <c r="AA1" s="151"/>
      <c r="AB1" s="151"/>
      <c r="AC1" s="52"/>
      <c r="AD1" s="175" t="s">
        <v>273</v>
      </c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</row>
    <row r="2" spans="1:44" ht="33" customHeight="1">
      <c r="A2" s="173" t="s">
        <v>115</v>
      </c>
      <c r="B2" s="173" t="s">
        <v>92</v>
      </c>
      <c r="C2" s="173"/>
      <c r="D2" s="173"/>
      <c r="E2" s="173" t="s">
        <v>256</v>
      </c>
      <c r="F2" s="173"/>
      <c r="G2" s="173"/>
      <c r="H2" s="173"/>
      <c r="I2" s="173"/>
      <c r="J2" s="173"/>
      <c r="L2" s="170" t="s">
        <v>93</v>
      </c>
      <c r="M2" s="170" t="s">
        <v>116</v>
      </c>
      <c r="N2" s="30">
        <v>2012</v>
      </c>
      <c r="O2" s="30">
        <v>2013</v>
      </c>
      <c r="P2" s="30">
        <v>2014</v>
      </c>
      <c r="Q2" s="30">
        <v>2015</v>
      </c>
      <c r="R2" s="30">
        <v>2016</v>
      </c>
      <c r="S2" s="30">
        <v>2017</v>
      </c>
      <c r="T2" s="30">
        <v>2018</v>
      </c>
      <c r="V2" s="161" t="s">
        <v>115</v>
      </c>
      <c r="W2" s="168" t="s">
        <v>189</v>
      </c>
      <c r="X2" s="167" t="s">
        <v>158</v>
      </c>
      <c r="Y2" s="167"/>
      <c r="Z2" s="167"/>
      <c r="AA2" s="167" t="s">
        <v>157</v>
      </c>
      <c r="AB2" s="167"/>
      <c r="AD2" s="161" t="s">
        <v>115</v>
      </c>
      <c r="AE2" s="161" t="s">
        <v>7</v>
      </c>
      <c r="AF2" s="161"/>
      <c r="AG2" s="161"/>
      <c r="AH2" s="161" t="s">
        <v>8</v>
      </c>
      <c r="AI2" s="161"/>
      <c r="AJ2" s="161"/>
      <c r="AK2" s="161"/>
      <c r="AL2" s="161"/>
      <c r="AM2" s="161"/>
    </row>
    <row r="3" spans="1:44" ht="43.5" customHeight="1">
      <c r="A3" s="173"/>
      <c r="B3" s="28" t="s">
        <v>190</v>
      </c>
      <c r="C3" s="28" t="s">
        <v>191</v>
      </c>
      <c r="D3" s="30" t="s">
        <v>15</v>
      </c>
      <c r="E3" s="174" t="s">
        <v>192</v>
      </c>
      <c r="F3" s="173"/>
      <c r="G3" s="173" t="s">
        <v>193</v>
      </c>
      <c r="H3" s="173"/>
      <c r="I3" s="173" t="s">
        <v>15</v>
      </c>
      <c r="J3" s="173"/>
      <c r="L3" s="171"/>
      <c r="M3" s="171"/>
      <c r="N3" s="55">
        <f t="shared" ref="N3:S3" si="0">N4+N6+N8+N10+N12+N14+N16+N18+N20+N22</f>
        <v>95.75</v>
      </c>
      <c r="O3" s="55">
        <f t="shared" si="0"/>
        <v>96.5</v>
      </c>
      <c r="P3" s="55">
        <f t="shared" si="0"/>
        <v>66</v>
      </c>
      <c r="Q3" s="55">
        <f t="shared" si="0"/>
        <v>47.25</v>
      </c>
      <c r="R3" s="55">
        <f t="shared" si="0"/>
        <v>40.25</v>
      </c>
      <c r="S3" s="55">
        <f t="shared" si="0"/>
        <v>34.25</v>
      </c>
      <c r="T3" s="55">
        <f>T4+T6+T8+T10+T12+T14+T16+T18+T20+T22</f>
        <v>25.75</v>
      </c>
      <c r="V3" s="161"/>
      <c r="W3" s="169"/>
      <c r="X3" s="167"/>
      <c r="Y3" s="167"/>
      <c r="Z3" s="167"/>
      <c r="AA3" s="167"/>
      <c r="AB3" s="167"/>
      <c r="AD3" s="161"/>
      <c r="AE3" s="32" t="s">
        <v>9</v>
      </c>
      <c r="AF3" s="32" t="s">
        <v>10</v>
      </c>
      <c r="AG3" s="32" t="s">
        <v>15</v>
      </c>
      <c r="AH3" s="161" t="s">
        <v>9</v>
      </c>
      <c r="AI3" s="161"/>
      <c r="AJ3" s="161" t="s">
        <v>10</v>
      </c>
      <c r="AK3" s="161"/>
      <c r="AL3" s="161" t="s">
        <v>15</v>
      </c>
      <c r="AM3" s="161"/>
    </row>
    <row r="4" spans="1:44" ht="22.5" customHeight="1">
      <c r="A4" s="173"/>
      <c r="B4" s="30" t="s">
        <v>3</v>
      </c>
      <c r="C4" s="30" t="s">
        <v>3</v>
      </c>
      <c r="D4" s="30" t="s">
        <v>3</v>
      </c>
      <c r="E4" s="30" t="s">
        <v>3</v>
      </c>
      <c r="F4" s="28" t="s">
        <v>6</v>
      </c>
      <c r="G4" s="30" t="s">
        <v>3</v>
      </c>
      <c r="H4" s="30" t="s">
        <v>6</v>
      </c>
      <c r="I4" s="30" t="s">
        <v>3</v>
      </c>
      <c r="J4" s="30" t="s">
        <v>6</v>
      </c>
      <c r="L4" s="172" t="s">
        <v>194</v>
      </c>
      <c r="M4" s="39" t="s">
        <v>3</v>
      </c>
      <c r="N4" s="137">
        <v>1.5</v>
      </c>
      <c r="O4" s="137">
        <v>2.5</v>
      </c>
      <c r="P4" s="137">
        <v>2.5</v>
      </c>
      <c r="Q4" s="137">
        <v>1.25</v>
      </c>
      <c r="R4" s="137">
        <v>1.5</v>
      </c>
      <c r="S4" s="137">
        <v>0</v>
      </c>
      <c r="T4" s="137">
        <v>1.25</v>
      </c>
      <c r="V4" s="161"/>
      <c r="W4" s="23" t="s">
        <v>6</v>
      </c>
      <c r="X4" s="32" t="s">
        <v>9</v>
      </c>
      <c r="Y4" s="32" t="s">
        <v>10</v>
      </c>
      <c r="Z4" s="23" t="s">
        <v>15</v>
      </c>
      <c r="AA4" s="23" t="s">
        <v>114</v>
      </c>
      <c r="AB4" s="23" t="s">
        <v>113</v>
      </c>
      <c r="AD4" s="161"/>
      <c r="AE4" s="32" t="s">
        <v>3</v>
      </c>
      <c r="AF4" s="32" t="s">
        <v>3</v>
      </c>
      <c r="AG4" s="32" t="s">
        <v>3</v>
      </c>
      <c r="AH4" s="32" t="s">
        <v>3</v>
      </c>
      <c r="AI4" s="32" t="s">
        <v>6</v>
      </c>
      <c r="AJ4" s="32" t="s">
        <v>3</v>
      </c>
      <c r="AK4" s="32" t="s">
        <v>6</v>
      </c>
      <c r="AL4" s="32" t="s">
        <v>3</v>
      </c>
      <c r="AM4" s="32" t="s">
        <v>6</v>
      </c>
    </row>
    <row r="5" spans="1:44">
      <c r="A5" s="35">
        <v>2012</v>
      </c>
      <c r="B5" s="137">
        <v>1522</v>
      </c>
      <c r="C5" s="137">
        <v>1442</v>
      </c>
      <c r="D5" s="37">
        <f t="shared" ref="D5:D10" si="1">B5+C5</f>
        <v>2964</v>
      </c>
      <c r="E5" s="137">
        <v>59</v>
      </c>
      <c r="F5" s="57">
        <f t="shared" ref="F5:F10" si="2">E5/B5</f>
        <v>3.8764783180026283E-2</v>
      </c>
      <c r="G5" s="137">
        <v>43</v>
      </c>
      <c r="H5" s="57">
        <f t="shared" ref="H5:H10" si="3">G5/C5</f>
        <v>2.9819694868238558E-2</v>
      </c>
      <c r="I5" s="37">
        <f t="shared" ref="I5:I10" si="4">E5+G5</f>
        <v>102</v>
      </c>
      <c r="J5" s="57">
        <f t="shared" ref="J5:J10" si="5">I5/D5</f>
        <v>3.4412955465587043E-2</v>
      </c>
      <c r="L5" s="172"/>
      <c r="M5" s="39" t="s">
        <v>6</v>
      </c>
      <c r="N5" s="57">
        <f t="shared" ref="N5:S5" si="6">N4/N$3</f>
        <v>1.5665796344647518E-2</v>
      </c>
      <c r="O5" s="57">
        <f t="shared" si="6"/>
        <v>2.5906735751295335E-2</v>
      </c>
      <c r="P5" s="57">
        <f t="shared" si="6"/>
        <v>3.787878787878788E-2</v>
      </c>
      <c r="Q5" s="57">
        <f t="shared" si="6"/>
        <v>2.6455026455026454E-2</v>
      </c>
      <c r="R5" s="57">
        <f t="shared" si="6"/>
        <v>3.7267080745341616E-2</v>
      </c>
      <c r="S5" s="57">
        <f t="shared" si="6"/>
        <v>0</v>
      </c>
      <c r="T5" s="57">
        <f>T4/T$3</f>
        <v>4.8543689320388349E-2</v>
      </c>
      <c r="V5" s="49">
        <v>2012</v>
      </c>
      <c r="W5" s="137">
        <v>17.260000000000002</v>
      </c>
      <c r="X5" s="16">
        <v>23</v>
      </c>
      <c r="Y5" s="16">
        <v>13</v>
      </c>
      <c r="Z5" s="58">
        <f t="shared" ref="Z5:Z10" si="7">SUM(X5:Y5)</f>
        <v>36</v>
      </c>
      <c r="AA5" s="57">
        <f t="shared" ref="AA5:AA10" si="8">X5/Z5</f>
        <v>0.63888888888888884</v>
      </c>
      <c r="AB5" s="57">
        <f t="shared" ref="AB5:AB10" si="9">Y5/Z5</f>
        <v>0.3611111111111111</v>
      </c>
      <c r="AC5" s="59"/>
      <c r="AD5" s="49">
        <v>2012</v>
      </c>
      <c r="AE5" s="18">
        <v>309</v>
      </c>
      <c r="AF5" s="18">
        <v>255</v>
      </c>
      <c r="AG5" s="58">
        <f t="shared" ref="AG5:AG10" si="10">AE5+AF5</f>
        <v>564</v>
      </c>
      <c r="AH5" s="16">
        <v>10</v>
      </c>
      <c r="AI5" s="60">
        <f t="shared" ref="AI5:AI10" si="11">AH5/AE5</f>
        <v>3.2362459546925564E-2</v>
      </c>
      <c r="AJ5" s="16">
        <v>2</v>
      </c>
      <c r="AK5" s="60">
        <f t="shared" ref="AK5:AK10" si="12">AJ5/AF5</f>
        <v>7.8431372549019607E-3</v>
      </c>
      <c r="AL5" s="58">
        <f t="shared" ref="AL5:AL10" si="13">AH5+AJ5</f>
        <v>12</v>
      </c>
      <c r="AM5" s="60">
        <f t="shared" ref="AM5:AM10" si="14">AL5/AG5</f>
        <v>2.1276595744680851E-2</v>
      </c>
    </row>
    <row r="6" spans="1:44">
      <c r="A6" s="35">
        <v>2013</v>
      </c>
      <c r="B6" s="137">
        <v>1548</v>
      </c>
      <c r="C6" s="137">
        <v>1455</v>
      </c>
      <c r="D6" s="37">
        <f t="shared" si="1"/>
        <v>3003</v>
      </c>
      <c r="E6" s="137">
        <v>33</v>
      </c>
      <c r="F6" s="57">
        <f t="shared" si="2"/>
        <v>2.1317829457364341E-2</v>
      </c>
      <c r="G6" s="137">
        <v>30</v>
      </c>
      <c r="H6" s="57">
        <f t="shared" si="3"/>
        <v>2.0618556701030927E-2</v>
      </c>
      <c r="I6" s="37">
        <f t="shared" si="4"/>
        <v>63</v>
      </c>
      <c r="J6" s="57">
        <f t="shared" si="5"/>
        <v>2.097902097902098E-2</v>
      </c>
      <c r="L6" s="166" t="s">
        <v>195</v>
      </c>
      <c r="M6" s="39" t="s">
        <v>3</v>
      </c>
      <c r="N6" s="137">
        <v>1.25</v>
      </c>
      <c r="O6" s="137">
        <v>10.5</v>
      </c>
      <c r="P6" s="137">
        <v>7.25</v>
      </c>
      <c r="Q6" s="137">
        <v>5.75</v>
      </c>
      <c r="R6" s="137">
        <v>3.5</v>
      </c>
      <c r="S6" s="137">
        <v>4</v>
      </c>
      <c r="T6" s="137">
        <v>2.75</v>
      </c>
      <c r="V6" s="49">
        <v>2013</v>
      </c>
      <c r="W6" s="137">
        <v>16.579999999999998</v>
      </c>
      <c r="X6" s="16">
        <v>11</v>
      </c>
      <c r="Y6" s="16">
        <v>13</v>
      </c>
      <c r="Z6" s="58">
        <f t="shared" si="7"/>
        <v>24</v>
      </c>
      <c r="AA6" s="57">
        <f t="shared" si="8"/>
        <v>0.45833333333333331</v>
      </c>
      <c r="AB6" s="57">
        <f t="shared" si="9"/>
        <v>0.54166666666666663</v>
      </c>
      <c r="AD6" s="49">
        <v>2013</v>
      </c>
      <c r="AE6" s="18">
        <v>323</v>
      </c>
      <c r="AF6" s="18">
        <v>273</v>
      </c>
      <c r="AG6" s="58">
        <f t="shared" si="10"/>
        <v>596</v>
      </c>
      <c r="AH6" s="16">
        <v>1</v>
      </c>
      <c r="AI6" s="60">
        <f t="shared" si="11"/>
        <v>3.0959752321981426E-3</v>
      </c>
      <c r="AJ6" s="16">
        <v>3</v>
      </c>
      <c r="AK6" s="60">
        <f t="shared" si="12"/>
        <v>1.098901098901099E-2</v>
      </c>
      <c r="AL6" s="58">
        <f t="shared" si="13"/>
        <v>4</v>
      </c>
      <c r="AM6" s="60">
        <f t="shared" si="14"/>
        <v>6.7114093959731542E-3</v>
      </c>
    </row>
    <row r="7" spans="1:44">
      <c r="A7" s="35">
        <v>2014</v>
      </c>
      <c r="B7" s="137">
        <v>1538</v>
      </c>
      <c r="C7" s="137">
        <v>1460</v>
      </c>
      <c r="D7" s="37">
        <f t="shared" si="1"/>
        <v>2998</v>
      </c>
      <c r="E7" s="137">
        <v>24</v>
      </c>
      <c r="F7" s="57">
        <f t="shared" si="2"/>
        <v>1.5604681404421327E-2</v>
      </c>
      <c r="G7" s="137">
        <v>27</v>
      </c>
      <c r="H7" s="57">
        <f t="shared" si="3"/>
        <v>1.8493150684931507E-2</v>
      </c>
      <c r="I7" s="37">
        <f t="shared" si="4"/>
        <v>51</v>
      </c>
      <c r="J7" s="57">
        <f t="shared" si="5"/>
        <v>1.7011340893929285E-2</v>
      </c>
      <c r="L7" s="166"/>
      <c r="M7" s="39" t="s">
        <v>6</v>
      </c>
      <c r="N7" s="57">
        <f t="shared" ref="N7:S7" si="15">N6/N$3</f>
        <v>1.3054830287206266E-2</v>
      </c>
      <c r="O7" s="57">
        <f t="shared" si="15"/>
        <v>0.10880829015544041</v>
      </c>
      <c r="P7" s="57">
        <f t="shared" si="15"/>
        <v>0.10984848484848485</v>
      </c>
      <c r="Q7" s="57">
        <f t="shared" si="15"/>
        <v>0.12169312169312169</v>
      </c>
      <c r="R7" s="57">
        <f t="shared" si="15"/>
        <v>8.6956521739130432E-2</v>
      </c>
      <c r="S7" s="57">
        <f t="shared" si="15"/>
        <v>0.11678832116788321</v>
      </c>
      <c r="T7" s="57">
        <f>T6/T$3</f>
        <v>0.10679611650485436</v>
      </c>
      <c r="V7" s="49">
        <v>2014</v>
      </c>
      <c r="W7" s="137">
        <v>16.600000000000001</v>
      </c>
      <c r="X7" s="16">
        <v>11</v>
      </c>
      <c r="Y7" s="16">
        <v>6</v>
      </c>
      <c r="Z7" s="58">
        <f t="shared" si="7"/>
        <v>17</v>
      </c>
      <c r="AA7" s="57">
        <f t="shared" si="8"/>
        <v>0.6470588235294118</v>
      </c>
      <c r="AB7" s="57">
        <f t="shared" si="9"/>
        <v>0.35294117647058826</v>
      </c>
      <c r="AD7" s="49">
        <v>2014</v>
      </c>
      <c r="AE7" s="18">
        <v>326</v>
      </c>
      <c r="AF7" s="18">
        <v>274</v>
      </c>
      <c r="AG7" s="58">
        <f t="shared" si="10"/>
        <v>600</v>
      </c>
      <c r="AH7" s="16">
        <v>1</v>
      </c>
      <c r="AI7" s="60">
        <f t="shared" si="11"/>
        <v>3.0674846625766872E-3</v>
      </c>
      <c r="AJ7" s="16">
        <v>2</v>
      </c>
      <c r="AK7" s="60">
        <f t="shared" si="12"/>
        <v>7.2992700729927005E-3</v>
      </c>
      <c r="AL7" s="58">
        <f t="shared" si="13"/>
        <v>3</v>
      </c>
      <c r="AM7" s="60">
        <f t="shared" si="14"/>
        <v>5.0000000000000001E-3</v>
      </c>
    </row>
    <row r="8" spans="1:44">
      <c r="A8" s="35">
        <v>2015</v>
      </c>
      <c r="B8" s="137">
        <v>1555</v>
      </c>
      <c r="C8" s="137">
        <v>1458</v>
      </c>
      <c r="D8" s="37">
        <f t="shared" si="1"/>
        <v>3013</v>
      </c>
      <c r="E8" s="137">
        <v>20</v>
      </c>
      <c r="F8" s="57">
        <f t="shared" si="2"/>
        <v>1.2861736334405145E-2</v>
      </c>
      <c r="G8" s="137">
        <v>18</v>
      </c>
      <c r="H8" s="57">
        <f t="shared" si="3"/>
        <v>1.2345679012345678E-2</v>
      </c>
      <c r="I8" s="37">
        <f t="shared" si="4"/>
        <v>38</v>
      </c>
      <c r="J8" s="57">
        <f t="shared" si="5"/>
        <v>1.2612014603385331E-2</v>
      </c>
      <c r="L8" s="166" t="s">
        <v>196</v>
      </c>
      <c r="M8" s="39" t="s">
        <v>3</v>
      </c>
      <c r="N8" s="137">
        <v>13</v>
      </c>
      <c r="O8" s="137">
        <v>8.25</v>
      </c>
      <c r="P8" s="137">
        <v>6.25</v>
      </c>
      <c r="Q8" s="137">
        <v>6</v>
      </c>
      <c r="R8" s="137">
        <v>2.25</v>
      </c>
      <c r="S8" s="137">
        <v>2</v>
      </c>
      <c r="T8" s="137">
        <v>2</v>
      </c>
      <c r="V8" s="49">
        <v>2015</v>
      </c>
      <c r="W8" s="137">
        <v>19.05</v>
      </c>
      <c r="X8" s="16">
        <v>7</v>
      </c>
      <c r="Y8" s="16">
        <v>6</v>
      </c>
      <c r="Z8" s="58">
        <f t="shared" si="7"/>
        <v>13</v>
      </c>
      <c r="AA8" s="57">
        <f t="shared" si="8"/>
        <v>0.53846153846153844</v>
      </c>
      <c r="AB8" s="57">
        <f t="shared" si="9"/>
        <v>0.46153846153846156</v>
      </c>
      <c r="AD8" s="49">
        <v>2015</v>
      </c>
      <c r="AE8" s="18">
        <v>303</v>
      </c>
      <c r="AF8" s="18">
        <v>268</v>
      </c>
      <c r="AG8" s="58">
        <f t="shared" si="10"/>
        <v>571</v>
      </c>
      <c r="AH8" s="16">
        <v>1</v>
      </c>
      <c r="AI8" s="60">
        <f t="shared" si="11"/>
        <v>3.3003300330033004E-3</v>
      </c>
      <c r="AJ8" s="16">
        <v>2</v>
      </c>
      <c r="AK8" s="60">
        <f t="shared" si="12"/>
        <v>7.462686567164179E-3</v>
      </c>
      <c r="AL8" s="58">
        <f t="shared" si="13"/>
        <v>3</v>
      </c>
      <c r="AM8" s="60">
        <f t="shared" si="14"/>
        <v>5.2539404553415062E-3</v>
      </c>
    </row>
    <row r="9" spans="1:44">
      <c r="A9" s="35">
        <v>2016</v>
      </c>
      <c r="B9" s="137">
        <v>1565</v>
      </c>
      <c r="C9" s="137">
        <v>1471</v>
      </c>
      <c r="D9" s="37">
        <f t="shared" si="1"/>
        <v>3036</v>
      </c>
      <c r="E9" s="137">
        <v>11</v>
      </c>
      <c r="F9" s="57">
        <f t="shared" si="2"/>
        <v>7.028753993610224E-3</v>
      </c>
      <c r="G9" s="137">
        <v>15</v>
      </c>
      <c r="H9" s="57">
        <f t="shared" si="3"/>
        <v>1.0197144799456152E-2</v>
      </c>
      <c r="I9" s="37">
        <f t="shared" si="4"/>
        <v>26</v>
      </c>
      <c r="J9" s="57">
        <f t="shared" si="5"/>
        <v>8.563899868247694E-3</v>
      </c>
      <c r="L9" s="166"/>
      <c r="M9" s="39" t="s">
        <v>6</v>
      </c>
      <c r="N9" s="57">
        <f t="shared" ref="N9:S9" si="16">N8/N$3</f>
        <v>0.13577023498694518</v>
      </c>
      <c r="O9" s="57">
        <f t="shared" si="16"/>
        <v>8.549222797927461E-2</v>
      </c>
      <c r="P9" s="57">
        <f t="shared" si="16"/>
        <v>9.4696969696969696E-2</v>
      </c>
      <c r="Q9" s="57">
        <f t="shared" si="16"/>
        <v>0.12698412698412698</v>
      </c>
      <c r="R9" s="57">
        <f t="shared" si="16"/>
        <v>5.5900621118012424E-2</v>
      </c>
      <c r="S9" s="57">
        <f t="shared" si="16"/>
        <v>5.8394160583941604E-2</v>
      </c>
      <c r="T9" s="57">
        <f>T8/T$3</f>
        <v>7.7669902912621352E-2</v>
      </c>
      <c r="V9" s="49">
        <v>2016</v>
      </c>
      <c r="W9" s="137">
        <v>23.33</v>
      </c>
      <c r="X9" s="16">
        <v>5</v>
      </c>
      <c r="Y9" s="16">
        <v>4</v>
      </c>
      <c r="Z9" s="58">
        <f t="shared" si="7"/>
        <v>9</v>
      </c>
      <c r="AA9" s="57">
        <f t="shared" si="8"/>
        <v>0.55555555555555558</v>
      </c>
      <c r="AB9" s="57">
        <f t="shared" si="9"/>
        <v>0.44444444444444442</v>
      </c>
      <c r="AD9" s="49">
        <v>2016</v>
      </c>
      <c r="AE9" s="18">
        <v>301</v>
      </c>
      <c r="AF9" s="18">
        <v>262</v>
      </c>
      <c r="AG9" s="58">
        <f t="shared" si="10"/>
        <v>563</v>
      </c>
      <c r="AH9" s="16">
        <v>1</v>
      </c>
      <c r="AI9" s="60">
        <f t="shared" si="11"/>
        <v>3.3222591362126247E-3</v>
      </c>
      <c r="AJ9" s="16">
        <v>1</v>
      </c>
      <c r="AK9" s="60">
        <f t="shared" si="12"/>
        <v>3.8167938931297708E-3</v>
      </c>
      <c r="AL9" s="58">
        <f t="shared" si="13"/>
        <v>2</v>
      </c>
      <c r="AM9" s="60">
        <f t="shared" si="14"/>
        <v>3.552397868561279E-3</v>
      </c>
    </row>
    <row r="10" spans="1:44">
      <c r="A10" s="35">
        <v>2017</v>
      </c>
      <c r="B10" s="16">
        <v>1570</v>
      </c>
      <c r="C10" s="16">
        <v>1478</v>
      </c>
      <c r="D10" s="37">
        <f t="shared" si="1"/>
        <v>3048</v>
      </c>
      <c r="E10" s="137">
        <v>9</v>
      </c>
      <c r="F10" s="57">
        <f t="shared" si="2"/>
        <v>5.7324840764331206E-3</v>
      </c>
      <c r="G10" s="137">
        <v>21</v>
      </c>
      <c r="H10" s="57">
        <f t="shared" si="3"/>
        <v>1.4208389715832206E-2</v>
      </c>
      <c r="I10" s="37">
        <f t="shared" si="4"/>
        <v>30</v>
      </c>
      <c r="J10" s="57">
        <f t="shared" si="5"/>
        <v>9.8425196850393699E-3</v>
      </c>
      <c r="L10" s="166" t="s">
        <v>197</v>
      </c>
      <c r="M10" s="39" t="s">
        <v>3</v>
      </c>
      <c r="N10" s="137">
        <v>11.5</v>
      </c>
      <c r="O10" s="137">
        <v>8</v>
      </c>
      <c r="P10" s="137">
        <v>8</v>
      </c>
      <c r="Q10" s="137">
        <v>3.5</v>
      </c>
      <c r="R10" s="137">
        <v>4</v>
      </c>
      <c r="S10" s="137">
        <v>1</v>
      </c>
      <c r="T10" s="137">
        <v>1.5</v>
      </c>
      <c r="V10" s="49">
        <v>2017</v>
      </c>
      <c r="W10" s="137">
        <v>22.63</v>
      </c>
      <c r="X10" s="16">
        <v>4</v>
      </c>
      <c r="Y10" s="16">
        <v>8</v>
      </c>
      <c r="Z10" s="58">
        <f t="shared" si="7"/>
        <v>12</v>
      </c>
      <c r="AA10" s="57">
        <f t="shared" si="8"/>
        <v>0.33333333333333331</v>
      </c>
      <c r="AB10" s="57">
        <f t="shared" si="9"/>
        <v>0.66666666666666663</v>
      </c>
      <c r="AD10" s="49">
        <v>2017</v>
      </c>
      <c r="AE10" s="16">
        <v>316</v>
      </c>
      <c r="AF10" s="16">
        <v>271</v>
      </c>
      <c r="AG10" s="58">
        <f t="shared" si="10"/>
        <v>587</v>
      </c>
      <c r="AH10" s="16">
        <v>0</v>
      </c>
      <c r="AI10" s="60">
        <f t="shared" si="11"/>
        <v>0</v>
      </c>
      <c r="AJ10" s="16">
        <v>1</v>
      </c>
      <c r="AK10" s="60">
        <f t="shared" si="12"/>
        <v>3.6900369003690036E-3</v>
      </c>
      <c r="AL10" s="58">
        <f t="shared" si="13"/>
        <v>1</v>
      </c>
      <c r="AM10" s="60">
        <f t="shared" si="14"/>
        <v>1.7035775127768314E-3</v>
      </c>
    </row>
    <row r="11" spans="1:44">
      <c r="A11" s="35">
        <v>2018</v>
      </c>
      <c r="B11" s="16">
        <v>1572</v>
      </c>
      <c r="C11" s="16">
        <v>1479</v>
      </c>
      <c r="D11" s="37">
        <f>B11+C11</f>
        <v>3051</v>
      </c>
      <c r="E11" s="137">
        <v>13</v>
      </c>
      <c r="F11" s="57">
        <f>E11/B11</f>
        <v>8.2697201017811698E-3</v>
      </c>
      <c r="G11" s="137">
        <v>12</v>
      </c>
      <c r="H11" s="57">
        <f>G11/C11</f>
        <v>8.1135902636916835E-3</v>
      </c>
      <c r="I11" s="37">
        <f>E11+G11</f>
        <v>25</v>
      </c>
      <c r="J11" s="57">
        <f>I11/D11</f>
        <v>8.1940347427073099E-3</v>
      </c>
      <c r="L11" s="166"/>
      <c r="M11" s="39" t="s">
        <v>6</v>
      </c>
      <c r="N11" s="57">
        <f t="shared" ref="N11:S11" si="17">N10/N$3</f>
        <v>0.12010443864229765</v>
      </c>
      <c r="O11" s="57">
        <f t="shared" si="17"/>
        <v>8.2901554404145081E-2</v>
      </c>
      <c r="P11" s="57">
        <f t="shared" si="17"/>
        <v>0.12121212121212122</v>
      </c>
      <c r="Q11" s="57">
        <f t="shared" si="17"/>
        <v>7.407407407407407E-2</v>
      </c>
      <c r="R11" s="57">
        <f t="shared" si="17"/>
        <v>9.9378881987577633E-2</v>
      </c>
      <c r="S11" s="57">
        <f t="shared" si="17"/>
        <v>2.9197080291970802E-2</v>
      </c>
      <c r="T11" s="57">
        <f>T10/T$3</f>
        <v>5.8252427184466021E-2</v>
      </c>
      <c r="V11" s="49">
        <v>2018</v>
      </c>
      <c r="W11" s="137">
        <v>25.24</v>
      </c>
      <c r="X11" s="16">
        <v>4</v>
      </c>
      <c r="Y11" s="16">
        <v>2</v>
      </c>
      <c r="Z11" s="58">
        <f>SUM(X11:Y11)</f>
        <v>6</v>
      </c>
      <c r="AA11" s="57">
        <f>X11/Z11</f>
        <v>0.66666666666666663</v>
      </c>
      <c r="AB11" s="57">
        <f>Y11/Z11</f>
        <v>0.33333333333333331</v>
      </c>
      <c r="AD11" s="49">
        <v>2018</v>
      </c>
      <c r="AE11" s="16">
        <v>304</v>
      </c>
      <c r="AF11" s="16">
        <v>260</v>
      </c>
      <c r="AG11" s="58">
        <f>AE11+AF11</f>
        <v>564</v>
      </c>
      <c r="AH11" s="16">
        <v>0</v>
      </c>
      <c r="AI11" s="60">
        <f>AH11/AE11</f>
        <v>0</v>
      </c>
      <c r="AJ11" s="16">
        <v>0</v>
      </c>
      <c r="AK11" s="60">
        <f>AJ11/AF11</f>
        <v>0</v>
      </c>
      <c r="AL11" s="58">
        <f>AH11+AJ11</f>
        <v>0</v>
      </c>
      <c r="AM11" s="60">
        <f>AL11/AG11</f>
        <v>0</v>
      </c>
    </row>
    <row r="12" spans="1:44">
      <c r="A12" s="35">
        <v>2019</v>
      </c>
      <c r="B12" s="16">
        <v>1594</v>
      </c>
      <c r="C12" s="16">
        <v>1497</v>
      </c>
      <c r="D12" s="37">
        <f>B12+C12</f>
        <v>3091</v>
      </c>
      <c r="E12" s="137" t="s">
        <v>284</v>
      </c>
      <c r="F12" s="57" t="e">
        <f>E12/B12</f>
        <v>#VALUE!</v>
      </c>
      <c r="G12" s="137" t="s">
        <v>284</v>
      </c>
      <c r="H12" s="57" t="e">
        <f>G12/C12</f>
        <v>#VALUE!</v>
      </c>
      <c r="I12" s="37" t="e">
        <f>E12+G12</f>
        <v>#VALUE!</v>
      </c>
      <c r="J12" s="57" t="e">
        <f>I12/D12</f>
        <v>#VALUE!</v>
      </c>
      <c r="L12" s="166" t="s">
        <v>198</v>
      </c>
      <c r="M12" s="39" t="s">
        <v>3</v>
      </c>
      <c r="N12" s="137">
        <v>20.5</v>
      </c>
      <c r="O12" s="137">
        <v>13.5</v>
      </c>
      <c r="P12" s="137">
        <v>7.75</v>
      </c>
      <c r="Q12" s="137">
        <v>5.25</v>
      </c>
      <c r="R12" s="137">
        <v>2.75</v>
      </c>
      <c r="S12" s="137">
        <v>4.25</v>
      </c>
      <c r="T12" s="137">
        <v>1.25</v>
      </c>
      <c r="V12" s="49">
        <v>2019</v>
      </c>
      <c r="W12" s="137">
        <v>17</v>
      </c>
      <c r="X12" s="16" t="s">
        <v>284</v>
      </c>
      <c r="Y12" s="16" t="s">
        <v>284</v>
      </c>
      <c r="Z12" s="58">
        <f>SUM(X12:Y12)</f>
        <v>0</v>
      </c>
      <c r="AA12" s="57" t="e">
        <f>X12/Z12</f>
        <v>#VALUE!</v>
      </c>
      <c r="AB12" s="57" t="e">
        <f>Y12/Z12</f>
        <v>#VALUE!</v>
      </c>
      <c r="AD12" s="49">
        <v>2019</v>
      </c>
      <c r="AE12" s="16">
        <v>306</v>
      </c>
      <c r="AF12" s="16">
        <v>270</v>
      </c>
      <c r="AG12" s="58">
        <f>AE12+AF12</f>
        <v>576</v>
      </c>
      <c r="AH12" s="16" t="s">
        <v>284</v>
      </c>
      <c r="AI12" s="60" t="e">
        <f>AH12/AE12</f>
        <v>#VALUE!</v>
      </c>
      <c r="AJ12" s="16" t="s">
        <v>284</v>
      </c>
      <c r="AK12" s="60" t="e">
        <f>AJ12/AF12</f>
        <v>#VALUE!</v>
      </c>
      <c r="AL12" s="58" t="e">
        <f>AH12+AJ12</f>
        <v>#VALUE!</v>
      </c>
      <c r="AM12" s="60" t="e">
        <f>AL12/AG12</f>
        <v>#VALUE!</v>
      </c>
    </row>
    <row r="13" spans="1:44">
      <c r="A13" s="19" t="s">
        <v>11</v>
      </c>
      <c r="L13" s="166"/>
      <c r="M13" s="39" t="s">
        <v>6</v>
      </c>
      <c r="N13" s="57">
        <f t="shared" ref="N13:S13" si="18">N12/N$3</f>
        <v>0.21409921671018275</v>
      </c>
      <c r="O13" s="57">
        <f t="shared" si="18"/>
        <v>0.13989637305699482</v>
      </c>
      <c r="P13" s="57">
        <f t="shared" si="18"/>
        <v>0.11742424242424243</v>
      </c>
      <c r="Q13" s="57">
        <f t="shared" si="18"/>
        <v>0.1111111111111111</v>
      </c>
      <c r="R13" s="57">
        <f t="shared" si="18"/>
        <v>6.8322981366459631E-2</v>
      </c>
      <c r="S13" s="57">
        <f t="shared" si="18"/>
        <v>0.12408759124087591</v>
      </c>
      <c r="T13" s="57">
        <f>T12/T$3</f>
        <v>4.8543689320388349E-2</v>
      </c>
      <c r="V13" s="143" t="s">
        <v>11</v>
      </c>
      <c r="AD13" s="19" t="s">
        <v>11</v>
      </c>
    </row>
    <row r="14" spans="1:44">
      <c r="L14" s="166" t="s">
        <v>199</v>
      </c>
      <c r="M14" s="39" t="s">
        <v>3</v>
      </c>
      <c r="N14" s="137">
        <v>10.5</v>
      </c>
      <c r="O14" s="137">
        <v>13</v>
      </c>
      <c r="P14" s="137">
        <v>8.25</v>
      </c>
      <c r="Q14" s="137">
        <v>6.5</v>
      </c>
      <c r="R14" s="137">
        <v>7.5</v>
      </c>
      <c r="S14" s="137">
        <v>4.5</v>
      </c>
      <c r="T14" s="137">
        <v>2.75</v>
      </c>
    </row>
    <row r="15" spans="1:44">
      <c r="L15" s="166"/>
      <c r="M15" s="39" t="s">
        <v>6</v>
      </c>
      <c r="N15" s="57">
        <f t="shared" ref="N15:S15" si="19">N14/N$3</f>
        <v>0.10966057441253264</v>
      </c>
      <c r="O15" s="57">
        <f t="shared" si="19"/>
        <v>0.13471502590673576</v>
      </c>
      <c r="P15" s="57">
        <f t="shared" si="19"/>
        <v>0.125</v>
      </c>
      <c r="Q15" s="57">
        <f t="shared" si="19"/>
        <v>0.13756613756613756</v>
      </c>
      <c r="R15" s="57">
        <f t="shared" si="19"/>
        <v>0.18633540372670807</v>
      </c>
      <c r="S15" s="57">
        <f t="shared" si="19"/>
        <v>0.13138686131386862</v>
      </c>
      <c r="T15" s="57">
        <f>T14/T$3</f>
        <v>0.10679611650485436</v>
      </c>
    </row>
    <row r="16" spans="1:44">
      <c r="L16" s="166" t="s">
        <v>200</v>
      </c>
      <c r="M16" s="39" t="s">
        <v>3</v>
      </c>
      <c r="N16" s="137">
        <v>10.25</v>
      </c>
      <c r="O16" s="137">
        <v>9.5</v>
      </c>
      <c r="P16" s="137">
        <v>5.5</v>
      </c>
      <c r="Q16" s="137">
        <v>4</v>
      </c>
      <c r="R16" s="137">
        <v>4</v>
      </c>
      <c r="S16" s="137">
        <v>1.25</v>
      </c>
      <c r="T16" s="137">
        <v>1.25</v>
      </c>
      <c r="U16" s="61"/>
    </row>
    <row r="17" spans="12:20">
      <c r="L17" s="166"/>
      <c r="M17" s="39" t="s">
        <v>6</v>
      </c>
      <c r="N17" s="57">
        <f t="shared" ref="N17:S17" si="20">N16/N$3</f>
        <v>0.10704960835509138</v>
      </c>
      <c r="O17" s="57">
        <f t="shared" si="20"/>
        <v>9.8445595854922283E-2</v>
      </c>
      <c r="P17" s="57">
        <f t="shared" si="20"/>
        <v>8.3333333333333329E-2</v>
      </c>
      <c r="Q17" s="57">
        <f t="shared" si="20"/>
        <v>8.4656084656084651E-2</v>
      </c>
      <c r="R17" s="57">
        <f t="shared" si="20"/>
        <v>9.9378881987577633E-2</v>
      </c>
      <c r="S17" s="57">
        <f t="shared" si="20"/>
        <v>3.6496350364963501E-2</v>
      </c>
      <c r="T17" s="57">
        <f>T16/T$3</f>
        <v>4.8543689320388349E-2</v>
      </c>
    </row>
    <row r="18" spans="12:20">
      <c r="L18" s="166" t="s">
        <v>201</v>
      </c>
      <c r="M18" s="39" t="s">
        <v>3</v>
      </c>
      <c r="N18" s="137">
        <v>11.75</v>
      </c>
      <c r="O18" s="137">
        <v>10.25</v>
      </c>
      <c r="P18" s="137">
        <v>5</v>
      </c>
      <c r="Q18" s="137">
        <v>1.75</v>
      </c>
      <c r="R18" s="137">
        <v>4</v>
      </c>
      <c r="S18" s="137">
        <v>5</v>
      </c>
      <c r="T18" s="137">
        <v>2.75</v>
      </c>
    </row>
    <row r="19" spans="12:20">
      <c r="L19" s="166"/>
      <c r="M19" s="39" t="s">
        <v>6</v>
      </c>
      <c r="N19" s="57">
        <f t="shared" ref="N19:S19" si="21">N18/N$3</f>
        <v>0.12271540469973891</v>
      </c>
      <c r="O19" s="57">
        <f t="shared" si="21"/>
        <v>0.10621761658031088</v>
      </c>
      <c r="P19" s="57">
        <f t="shared" si="21"/>
        <v>7.575757575757576E-2</v>
      </c>
      <c r="Q19" s="57">
        <f t="shared" si="21"/>
        <v>3.7037037037037035E-2</v>
      </c>
      <c r="R19" s="57">
        <f t="shared" si="21"/>
        <v>9.9378881987577633E-2</v>
      </c>
      <c r="S19" s="57">
        <f t="shared" si="21"/>
        <v>0.145985401459854</v>
      </c>
      <c r="T19" s="57">
        <f>T18/T$3</f>
        <v>0.10679611650485436</v>
      </c>
    </row>
    <row r="20" spans="12:20">
      <c r="L20" s="166" t="s">
        <v>202</v>
      </c>
      <c r="M20" s="39" t="s">
        <v>3</v>
      </c>
      <c r="N20" s="137">
        <v>13.5</v>
      </c>
      <c r="O20" s="137">
        <v>16.75</v>
      </c>
      <c r="P20" s="137">
        <v>8.75</v>
      </c>
      <c r="Q20" s="137">
        <v>4</v>
      </c>
      <c r="R20" s="137">
        <v>2.75</v>
      </c>
      <c r="S20" s="137">
        <v>3.25</v>
      </c>
      <c r="T20" s="137">
        <v>3</v>
      </c>
    </row>
    <row r="21" spans="12:20">
      <c r="L21" s="166"/>
      <c r="M21" s="39" t="s">
        <v>6</v>
      </c>
      <c r="N21" s="57">
        <f t="shared" ref="N21:S21" si="22">N20/N$3</f>
        <v>0.14099216710182769</v>
      </c>
      <c r="O21" s="57">
        <f t="shared" si="22"/>
        <v>0.17357512953367876</v>
      </c>
      <c r="P21" s="57">
        <f t="shared" si="22"/>
        <v>0.13257575757575757</v>
      </c>
      <c r="Q21" s="57">
        <f t="shared" si="22"/>
        <v>8.4656084656084651E-2</v>
      </c>
      <c r="R21" s="57">
        <f t="shared" si="22"/>
        <v>6.8322981366459631E-2</v>
      </c>
      <c r="S21" s="57">
        <f t="shared" si="22"/>
        <v>9.4890510948905105E-2</v>
      </c>
      <c r="T21" s="57">
        <f>T20/T$3</f>
        <v>0.11650485436893204</v>
      </c>
    </row>
    <row r="22" spans="12:20">
      <c r="L22" s="166" t="s">
        <v>203</v>
      </c>
      <c r="M22" s="39" t="s">
        <v>3</v>
      </c>
      <c r="N22" s="137">
        <v>2</v>
      </c>
      <c r="O22" s="137">
        <v>4.25</v>
      </c>
      <c r="P22" s="137">
        <v>6.75</v>
      </c>
      <c r="Q22" s="137">
        <v>9.25</v>
      </c>
      <c r="R22" s="137">
        <v>8</v>
      </c>
      <c r="S22" s="137">
        <v>9</v>
      </c>
      <c r="T22" s="137">
        <v>7.25</v>
      </c>
    </row>
    <row r="23" spans="12:20">
      <c r="L23" s="166"/>
      <c r="M23" s="39" t="s">
        <v>6</v>
      </c>
      <c r="N23" s="57">
        <f t="shared" ref="N23:S23" si="23">N22/N$3</f>
        <v>2.0887728459530026E-2</v>
      </c>
      <c r="O23" s="57">
        <f t="shared" si="23"/>
        <v>4.4041450777202069E-2</v>
      </c>
      <c r="P23" s="57">
        <f t="shared" si="23"/>
        <v>0.10227272727272728</v>
      </c>
      <c r="Q23" s="57">
        <f t="shared" si="23"/>
        <v>0.19576719576719576</v>
      </c>
      <c r="R23" s="57">
        <f t="shared" si="23"/>
        <v>0.19875776397515527</v>
      </c>
      <c r="S23" s="57">
        <f t="shared" si="23"/>
        <v>0.26277372262773724</v>
      </c>
      <c r="T23" s="57">
        <f>T22/T$3</f>
        <v>0.28155339805825241</v>
      </c>
    </row>
    <row r="24" spans="12:20">
      <c r="L24" s="19" t="s">
        <v>11</v>
      </c>
    </row>
  </sheetData>
  <mergeCells count="32">
    <mergeCell ref="AD1:AR1"/>
    <mergeCell ref="AH2:AM2"/>
    <mergeCell ref="AH3:AI3"/>
    <mergeCell ref="V2:V4"/>
    <mergeCell ref="AJ3:AK3"/>
    <mergeCell ref="AL3:AM3"/>
    <mergeCell ref="AD2:AD4"/>
    <mergeCell ref="AE2:AG2"/>
    <mergeCell ref="A1:J1"/>
    <mergeCell ref="A2:A4"/>
    <mergeCell ref="B2:D2"/>
    <mergeCell ref="G3:H3"/>
    <mergeCell ref="I3:J3"/>
    <mergeCell ref="E2:J2"/>
    <mergeCell ref="E3:F3"/>
    <mergeCell ref="L18:L19"/>
    <mergeCell ref="L16:L17"/>
    <mergeCell ref="L1:S1"/>
    <mergeCell ref="L4:L5"/>
    <mergeCell ref="M2:M3"/>
    <mergeCell ref="V1:AB1"/>
    <mergeCell ref="AA2:AB3"/>
    <mergeCell ref="L6:L7"/>
    <mergeCell ref="L8:L9"/>
    <mergeCell ref="L22:L23"/>
    <mergeCell ref="X2:Z3"/>
    <mergeCell ref="W2:W3"/>
    <mergeCell ref="L12:L13"/>
    <mergeCell ref="L14:L15"/>
    <mergeCell ref="L10:L11"/>
    <mergeCell ref="L2:L3"/>
    <mergeCell ref="L20:L2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3"/>
  <sheetViews>
    <sheetView zoomScaleNormal="100" workbookViewId="0">
      <selection sqref="A1:E1"/>
    </sheetView>
  </sheetViews>
  <sheetFormatPr defaultRowHeight="15"/>
  <cols>
    <col min="1" max="1" width="9.28515625" style="19" bestFit="1" customWidth="1"/>
    <col min="2" max="4" width="16" style="19" customWidth="1"/>
    <col min="5" max="5" width="17.140625" style="19" customWidth="1"/>
    <col min="6" max="6" width="9.140625" style="19"/>
    <col min="7" max="7" width="9.28515625" style="19" bestFit="1" customWidth="1"/>
    <col min="8" max="8" width="15" style="19" customWidth="1"/>
    <col min="9" max="9" width="9.140625" style="19"/>
    <col min="10" max="10" width="13.42578125" style="19" customWidth="1"/>
    <col min="11" max="11" width="9.140625" style="19"/>
    <col min="12" max="12" width="11.85546875" style="19" customWidth="1"/>
    <col min="13" max="13" width="9.140625" style="19"/>
    <col min="14" max="14" width="20" style="19" customWidth="1"/>
    <col min="15" max="15" width="9.140625" style="19"/>
    <col min="16" max="16" width="9.28515625" style="19" bestFit="1" customWidth="1"/>
    <col min="17" max="17" width="29.7109375" style="19" customWidth="1"/>
    <col min="18" max="18" width="9.140625" style="19"/>
    <col min="19" max="19" width="22.42578125" style="19" customWidth="1"/>
    <col min="20" max="20" width="9.140625" style="19"/>
    <col min="21" max="21" width="9.28515625" style="19" bestFit="1" customWidth="1"/>
    <col min="22" max="22" width="21.85546875" style="19" customWidth="1"/>
    <col min="23" max="23" width="9.140625" style="19"/>
    <col min="24" max="24" width="13.28515625" style="19" bestFit="1" customWidth="1"/>
    <col min="25" max="25" width="9.140625" style="19"/>
    <col min="26" max="26" width="13.28515625" style="19" bestFit="1" customWidth="1"/>
    <col min="27" max="27" width="9.140625" style="19"/>
    <col min="28" max="28" width="13.28515625" style="19" bestFit="1" customWidth="1"/>
    <col min="29" max="29" width="17" style="19" bestFit="1" customWidth="1"/>
    <col min="30" max="16384" width="9.140625" style="19"/>
  </cols>
  <sheetData>
    <row r="1" spans="1:29" ht="40.5" customHeight="1">
      <c r="A1" s="175" t="s">
        <v>12</v>
      </c>
      <c r="B1" s="175"/>
      <c r="C1" s="175"/>
      <c r="D1" s="175"/>
      <c r="E1" s="175"/>
      <c r="G1" s="181" t="s">
        <v>142</v>
      </c>
      <c r="H1" s="181"/>
      <c r="I1" s="181"/>
      <c r="J1" s="181"/>
      <c r="K1" s="181"/>
      <c r="L1" s="181"/>
      <c r="M1" s="181"/>
      <c r="N1" s="181"/>
      <c r="P1" s="182" t="s">
        <v>13</v>
      </c>
      <c r="Q1" s="182"/>
      <c r="R1" s="182"/>
      <c r="S1" s="182"/>
      <c r="U1" s="140" t="s">
        <v>14</v>
      </c>
      <c r="V1" s="140"/>
      <c r="W1" s="140"/>
      <c r="X1" s="140"/>
      <c r="Y1" s="140"/>
      <c r="Z1" s="140"/>
      <c r="AA1" s="140"/>
      <c r="AB1" s="140"/>
      <c r="AC1" s="140"/>
    </row>
    <row r="2" spans="1:29" ht="65.25" customHeight="1">
      <c r="A2" s="161" t="s">
        <v>115</v>
      </c>
      <c r="B2" s="159" t="s">
        <v>118</v>
      </c>
      <c r="C2" s="160"/>
      <c r="D2" s="159" t="s">
        <v>117</v>
      </c>
      <c r="E2" s="160"/>
      <c r="G2" s="173" t="s">
        <v>90</v>
      </c>
      <c r="H2" s="174" t="s">
        <v>144</v>
      </c>
      <c r="I2" s="174" t="s">
        <v>143</v>
      </c>
      <c r="J2" s="174"/>
      <c r="K2" s="174"/>
      <c r="L2" s="174"/>
      <c r="M2" s="174"/>
      <c r="N2" s="174"/>
      <c r="P2" s="173" t="s">
        <v>119</v>
      </c>
      <c r="Q2" s="28" t="s">
        <v>204</v>
      </c>
      <c r="R2" s="174" t="s">
        <v>205</v>
      </c>
      <c r="S2" s="174"/>
      <c r="U2" s="179" t="s">
        <v>119</v>
      </c>
      <c r="V2" s="28" t="s">
        <v>110</v>
      </c>
      <c r="W2" s="177" t="s">
        <v>140</v>
      </c>
      <c r="X2" s="178"/>
      <c r="Y2" s="177" t="s">
        <v>126</v>
      </c>
      <c r="Z2" s="178"/>
      <c r="AA2" s="177" t="s">
        <v>120</v>
      </c>
      <c r="AB2" s="178"/>
      <c r="AC2" s="28" t="s">
        <v>259</v>
      </c>
    </row>
    <row r="3" spans="1:29" ht="45" customHeight="1">
      <c r="A3" s="161"/>
      <c r="B3" s="62" t="s">
        <v>257</v>
      </c>
      <c r="C3" s="23" t="s">
        <v>258</v>
      </c>
      <c r="D3" s="23" t="s">
        <v>9</v>
      </c>
      <c r="E3" s="23" t="s">
        <v>10</v>
      </c>
      <c r="G3" s="173"/>
      <c r="H3" s="174"/>
      <c r="I3" s="174" t="s">
        <v>206</v>
      </c>
      <c r="J3" s="174"/>
      <c r="K3" s="174" t="s">
        <v>207</v>
      </c>
      <c r="L3" s="174"/>
      <c r="M3" s="174" t="s">
        <v>208</v>
      </c>
      <c r="N3" s="174"/>
      <c r="P3" s="173"/>
      <c r="Q3" s="30" t="s">
        <v>3</v>
      </c>
      <c r="R3" s="30" t="s">
        <v>3</v>
      </c>
      <c r="S3" s="30" t="s">
        <v>6</v>
      </c>
      <c r="U3" s="180"/>
      <c r="V3" s="30" t="s">
        <v>3</v>
      </c>
      <c r="W3" s="30" t="s">
        <v>3</v>
      </c>
      <c r="X3" s="30" t="s">
        <v>6</v>
      </c>
      <c r="Y3" s="28" t="s">
        <v>3</v>
      </c>
      <c r="Z3" s="28" t="s">
        <v>6</v>
      </c>
      <c r="AA3" s="28" t="s">
        <v>3</v>
      </c>
      <c r="AB3" s="28" t="s">
        <v>6</v>
      </c>
      <c r="AC3" s="28" t="s">
        <v>3</v>
      </c>
    </row>
    <row r="4" spans="1:29">
      <c r="A4" s="49"/>
      <c r="B4" s="49" t="s">
        <v>6</v>
      </c>
      <c r="C4" s="49" t="s">
        <v>6</v>
      </c>
      <c r="D4" s="57" t="s">
        <v>6</v>
      </c>
      <c r="E4" s="57" t="s">
        <v>6</v>
      </c>
      <c r="G4" s="173"/>
      <c r="H4" s="30" t="s">
        <v>16</v>
      </c>
      <c r="I4" s="30" t="s">
        <v>3</v>
      </c>
      <c r="J4" s="30" t="s">
        <v>6</v>
      </c>
      <c r="K4" s="30" t="s">
        <v>3</v>
      </c>
      <c r="L4" s="30" t="s">
        <v>6</v>
      </c>
      <c r="M4" s="30" t="s">
        <v>3</v>
      </c>
      <c r="N4" s="30" t="s">
        <v>6</v>
      </c>
      <c r="P4" s="35">
        <v>2012</v>
      </c>
      <c r="Q4" s="16">
        <v>0</v>
      </c>
      <c r="R4" s="16">
        <v>0</v>
      </c>
      <c r="S4" s="63" t="e">
        <f t="shared" ref="S4:S9" si="0">R4/Q4</f>
        <v>#DIV/0!</v>
      </c>
      <c r="U4" s="35">
        <v>2012</v>
      </c>
      <c r="V4" s="64">
        <f t="shared" ref="V4:V9" si="1">W4+Y4+AA4</f>
        <v>0</v>
      </c>
      <c r="W4" s="65">
        <v>0</v>
      </c>
      <c r="X4" s="57" t="e">
        <f t="shared" ref="X4:X9" si="2">W4/$V4</f>
        <v>#DIV/0!</v>
      </c>
      <c r="Y4" s="66">
        <v>0</v>
      </c>
      <c r="Z4" s="57" t="e">
        <f t="shared" ref="Z4:Z9" si="3">Y4/$V4</f>
        <v>#DIV/0!</v>
      </c>
      <c r="AA4" s="66">
        <v>0</v>
      </c>
      <c r="AB4" s="57" t="e">
        <f t="shared" ref="AB4:AB9" si="4">AA4/$V4</f>
        <v>#DIV/0!</v>
      </c>
      <c r="AC4" s="67">
        <v>0</v>
      </c>
    </row>
    <row r="5" spans="1:29">
      <c r="A5" s="67">
        <v>2001</v>
      </c>
      <c r="B5" s="68">
        <v>0.94399999999999995</v>
      </c>
      <c r="C5" s="68">
        <v>0.86699999999999999</v>
      </c>
      <c r="D5" s="57">
        <f>100%-B5</f>
        <v>5.600000000000005E-2</v>
      </c>
      <c r="E5" s="57">
        <f>100%-C5</f>
        <v>0.13300000000000001</v>
      </c>
      <c r="G5" s="35">
        <v>2012</v>
      </c>
      <c r="H5" s="37">
        <v>97</v>
      </c>
      <c r="I5" s="137">
        <v>1</v>
      </c>
      <c r="J5" s="57">
        <f t="shared" ref="J5:J10" si="5">I5/$H5</f>
        <v>1.0309278350515464E-2</v>
      </c>
      <c r="K5" s="137">
        <v>15</v>
      </c>
      <c r="L5" s="57">
        <f t="shared" ref="L5:L10" si="6">K5/$H5</f>
        <v>0.15463917525773196</v>
      </c>
      <c r="M5" s="137">
        <v>81</v>
      </c>
      <c r="N5" s="57">
        <f t="shared" ref="N5:N10" si="7">M5/$H5</f>
        <v>0.83505154639175261</v>
      </c>
      <c r="P5" s="35">
        <v>2013</v>
      </c>
      <c r="Q5" s="16">
        <v>0</v>
      </c>
      <c r="R5" s="16">
        <v>0</v>
      </c>
      <c r="S5" s="63" t="e">
        <f t="shared" si="0"/>
        <v>#DIV/0!</v>
      </c>
      <c r="U5" s="35">
        <v>2013</v>
      </c>
      <c r="V5" s="64">
        <f t="shared" si="1"/>
        <v>0</v>
      </c>
      <c r="W5" s="65">
        <v>0</v>
      </c>
      <c r="X5" s="57" t="e">
        <f t="shared" si="2"/>
        <v>#DIV/0!</v>
      </c>
      <c r="Y5" s="66">
        <v>0</v>
      </c>
      <c r="Z5" s="57" t="e">
        <f t="shared" si="3"/>
        <v>#DIV/0!</v>
      </c>
      <c r="AA5" s="66">
        <v>0</v>
      </c>
      <c r="AB5" s="57" t="e">
        <f t="shared" si="4"/>
        <v>#DIV/0!</v>
      </c>
      <c r="AC5" s="67">
        <v>0</v>
      </c>
    </row>
    <row r="6" spans="1:29">
      <c r="A6" s="49">
        <v>2011</v>
      </c>
      <c r="B6" s="68">
        <v>0.98899999999999999</v>
      </c>
      <c r="C6" s="68">
        <v>0.96199999999999997</v>
      </c>
      <c r="D6" s="57">
        <f>100%-B6</f>
        <v>1.100000000000001E-2</v>
      </c>
      <c r="E6" s="57">
        <f>100%-C6</f>
        <v>3.8000000000000034E-2</v>
      </c>
      <c r="G6" s="35">
        <v>2013</v>
      </c>
      <c r="H6" s="37">
        <v>67</v>
      </c>
      <c r="I6" s="137">
        <v>1</v>
      </c>
      <c r="J6" s="57">
        <f t="shared" si="5"/>
        <v>1.4925373134328358E-2</v>
      </c>
      <c r="K6" s="137">
        <v>7</v>
      </c>
      <c r="L6" s="57">
        <f t="shared" si="6"/>
        <v>0.1044776119402985</v>
      </c>
      <c r="M6" s="137">
        <v>59</v>
      </c>
      <c r="N6" s="57">
        <f t="shared" si="7"/>
        <v>0.88059701492537312</v>
      </c>
      <c r="P6" s="35">
        <v>2014</v>
      </c>
      <c r="Q6" s="16">
        <v>0</v>
      </c>
      <c r="R6" s="16">
        <v>0</v>
      </c>
      <c r="S6" s="63" t="e">
        <f t="shared" si="0"/>
        <v>#DIV/0!</v>
      </c>
      <c r="U6" s="35">
        <v>2014</v>
      </c>
      <c r="V6" s="64">
        <f t="shared" si="1"/>
        <v>0</v>
      </c>
      <c r="W6" s="65">
        <v>0</v>
      </c>
      <c r="X6" s="57" t="e">
        <f t="shared" si="2"/>
        <v>#DIV/0!</v>
      </c>
      <c r="Y6" s="66">
        <v>0</v>
      </c>
      <c r="Z6" s="57" t="e">
        <f t="shared" si="3"/>
        <v>#DIV/0!</v>
      </c>
      <c r="AA6" s="66">
        <v>0</v>
      </c>
      <c r="AB6" s="57" t="e">
        <f t="shared" si="4"/>
        <v>#DIV/0!</v>
      </c>
      <c r="AC6" s="67">
        <v>0</v>
      </c>
    </row>
    <row r="7" spans="1:29">
      <c r="A7" s="19" t="s">
        <v>149</v>
      </c>
      <c r="G7" s="35">
        <v>2014</v>
      </c>
      <c r="H7" s="37">
        <v>61</v>
      </c>
      <c r="I7" s="137">
        <v>1</v>
      </c>
      <c r="J7" s="57">
        <f t="shared" si="5"/>
        <v>1.6393442622950821E-2</v>
      </c>
      <c r="K7" s="137">
        <v>16</v>
      </c>
      <c r="L7" s="57">
        <f t="shared" si="6"/>
        <v>0.26229508196721313</v>
      </c>
      <c r="M7" s="137">
        <v>44</v>
      </c>
      <c r="N7" s="57">
        <f t="shared" si="7"/>
        <v>0.72131147540983609</v>
      </c>
      <c r="P7" s="35">
        <v>2015</v>
      </c>
      <c r="Q7" s="16">
        <v>0</v>
      </c>
      <c r="R7" s="16">
        <v>0</v>
      </c>
      <c r="S7" s="63" t="e">
        <f t="shared" si="0"/>
        <v>#DIV/0!</v>
      </c>
      <c r="U7" s="35">
        <v>2015</v>
      </c>
      <c r="V7" s="64">
        <f t="shared" si="1"/>
        <v>0</v>
      </c>
      <c r="W7" s="65">
        <v>0</v>
      </c>
      <c r="X7" s="57" t="e">
        <f t="shared" si="2"/>
        <v>#DIV/0!</v>
      </c>
      <c r="Y7" s="66">
        <v>0</v>
      </c>
      <c r="Z7" s="57" t="e">
        <f t="shared" si="3"/>
        <v>#DIV/0!</v>
      </c>
      <c r="AA7" s="66">
        <v>0</v>
      </c>
      <c r="AB7" s="57" t="e">
        <f t="shared" si="4"/>
        <v>#DIV/0!</v>
      </c>
      <c r="AC7" s="67">
        <v>0</v>
      </c>
    </row>
    <row r="8" spans="1:29">
      <c r="G8" s="35">
        <v>2015</v>
      </c>
      <c r="H8" s="37">
        <v>38</v>
      </c>
      <c r="I8" s="137">
        <v>0</v>
      </c>
      <c r="J8" s="57">
        <f t="shared" si="5"/>
        <v>0</v>
      </c>
      <c r="K8" s="137">
        <v>5</v>
      </c>
      <c r="L8" s="57">
        <f t="shared" si="6"/>
        <v>0.13157894736842105</v>
      </c>
      <c r="M8" s="137">
        <v>33</v>
      </c>
      <c r="N8" s="57">
        <f t="shared" si="7"/>
        <v>0.86842105263157898</v>
      </c>
      <c r="P8" s="35">
        <v>2016</v>
      </c>
      <c r="Q8" s="16">
        <v>0</v>
      </c>
      <c r="R8" s="16">
        <v>0</v>
      </c>
      <c r="S8" s="63" t="e">
        <f t="shared" si="0"/>
        <v>#DIV/0!</v>
      </c>
      <c r="U8" s="35">
        <v>2016</v>
      </c>
      <c r="V8" s="64">
        <f t="shared" si="1"/>
        <v>0</v>
      </c>
      <c r="W8" s="69">
        <v>0</v>
      </c>
      <c r="X8" s="57" t="e">
        <f t="shared" si="2"/>
        <v>#DIV/0!</v>
      </c>
      <c r="Y8" s="70">
        <v>0</v>
      </c>
      <c r="Z8" s="57" t="e">
        <f t="shared" si="3"/>
        <v>#DIV/0!</v>
      </c>
      <c r="AA8" s="66">
        <v>0</v>
      </c>
      <c r="AB8" s="57" t="e">
        <f t="shared" si="4"/>
        <v>#DIV/0!</v>
      </c>
      <c r="AC8" s="67">
        <v>0</v>
      </c>
    </row>
    <row r="9" spans="1:29">
      <c r="G9" s="35">
        <v>2016</v>
      </c>
      <c r="H9" s="37">
        <v>26</v>
      </c>
      <c r="I9" s="137">
        <v>0</v>
      </c>
      <c r="J9" s="57">
        <f t="shared" si="5"/>
        <v>0</v>
      </c>
      <c r="K9" s="137">
        <v>6</v>
      </c>
      <c r="L9" s="57">
        <f t="shared" si="6"/>
        <v>0.23076923076923078</v>
      </c>
      <c r="M9" s="137">
        <v>20</v>
      </c>
      <c r="N9" s="57">
        <f t="shared" si="7"/>
        <v>0.76923076923076927</v>
      </c>
      <c r="P9" s="35">
        <v>2017</v>
      </c>
      <c r="Q9" s="16">
        <v>0</v>
      </c>
      <c r="R9" s="16">
        <v>0</v>
      </c>
      <c r="S9" s="63" t="e">
        <f t="shared" si="0"/>
        <v>#DIV/0!</v>
      </c>
      <c r="U9" s="35">
        <v>2017</v>
      </c>
      <c r="V9" s="64">
        <f t="shared" si="1"/>
        <v>0</v>
      </c>
      <c r="W9" s="69">
        <v>0</v>
      </c>
      <c r="X9" s="57" t="e">
        <f t="shared" si="2"/>
        <v>#DIV/0!</v>
      </c>
      <c r="Y9" s="70">
        <v>0</v>
      </c>
      <c r="Z9" s="57" t="e">
        <f t="shared" si="3"/>
        <v>#DIV/0!</v>
      </c>
      <c r="AA9" s="70">
        <v>0</v>
      </c>
      <c r="AB9" s="57" t="e">
        <f t="shared" si="4"/>
        <v>#DIV/0!</v>
      </c>
      <c r="AC9" s="67">
        <v>0</v>
      </c>
    </row>
    <row r="10" spans="1:29">
      <c r="G10" s="35">
        <v>2017</v>
      </c>
      <c r="H10" s="37">
        <v>30</v>
      </c>
      <c r="I10" s="16">
        <v>0</v>
      </c>
      <c r="J10" s="57">
        <f t="shared" si="5"/>
        <v>0</v>
      </c>
      <c r="K10" s="137">
        <v>6</v>
      </c>
      <c r="L10" s="57">
        <f t="shared" si="6"/>
        <v>0.2</v>
      </c>
      <c r="M10" s="137">
        <v>24</v>
      </c>
      <c r="N10" s="57">
        <f t="shared" si="7"/>
        <v>0.8</v>
      </c>
      <c r="P10" s="35">
        <v>2018</v>
      </c>
      <c r="Q10" s="16">
        <v>0</v>
      </c>
      <c r="R10" s="16">
        <v>0</v>
      </c>
      <c r="S10" s="63" t="e">
        <f>R10/Q10</f>
        <v>#DIV/0!</v>
      </c>
      <c r="U10" s="35">
        <v>2018</v>
      </c>
      <c r="V10" s="64">
        <f>W10+Y10+AA10</f>
        <v>0</v>
      </c>
      <c r="W10" s="69">
        <v>0</v>
      </c>
      <c r="X10" s="57" t="e">
        <f>W10/$V10</f>
        <v>#DIV/0!</v>
      </c>
      <c r="Y10" s="70">
        <v>0</v>
      </c>
      <c r="Z10" s="57" t="e">
        <f>Y10/$V10</f>
        <v>#DIV/0!</v>
      </c>
      <c r="AA10" s="70">
        <v>0</v>
      </c>
      <c r="AB10" s="57" t="e">
        <f>AA10/$V10</f>
        <v>#DIV/0!</v>
      </c>
      <c r="AC10" s="67">
        <v>0</v>
      </c>
    </row>
    <row r="11" spans="1:29">
      <c r="G11" s="35">
        <v>2018</v>
      </c>
      <c r="H11" s="37">
        <v>25</v>
      </c>
      <c r="I11" s="16">
        <v>0</v>
      </c>
      <c r="J11" s="57">
        <f>I11/$H11</f>
        <v>0</v>
      </c>
      <c r="K11" s="137">
        <v>4</v>
      </c>
      <c r="L11" s="57">
        <f>K11/$H11</f>
        <v>0.16</v>
      </c>
      <c r="M11" s="137">
        <v>21</v>
      </c>
      <c r="N11" s="57">
        <f>M11/$H11</f>
        <v>0.84</v>
      </c>
      <c r="P11" s="35">
        <v>2019</v>
      </c>
      <c r="Q11" s="16">
        <v>0</v>
      </c>
      <c r="R11" s="16">
        <v>0</v>
      </c>
      <c r="S11" s="63" t="e">
        <f>R11/Q11</f>
        <v>#DIV/0!</v>
      </c>
      <c r="U11" s="35">
        <v>2019</v>
      </c>
      <c r="V11" s="64">
        <f>W11+Y11+AA11</f>
        <v>0</v>
      </c>
      <c r="W11" s="69">
        <v>0</v>
      </c>
      <c r="X11" s="57" t="e">
        <f>W11/$V11</f>
        <v>#DIV/0!</v>
      </c>
      <c r="Y11" s="70">
        <v>0</v>
      </c>
      <c r="Z11" s="57" t="e">
        <f>Y11/$V11</f>
        <v>#DIV/0!</v>
      </c>
      <c r="AA11" s="70">
        <v>0</v>
      </c>
      <c r="AB11" s="57" t="e">
        <f>AA11/$V11</f>
        <v>#DIV/0!</v>
      </c>
      <c r="AC11" s="67">
        <v>0</v>
      </c>
    </row>
    <row r="12" spans="1:29">
      <c r="G12" s="35">
        <v>2019</v>
      </c>
      <c r="H12" s="37" t="s">
        <v>284</v>
      </c>
      <c r="I12" s="16" t="s">
        <v>284</v>
      </c>
      <c r="J12" s="57" t="e">
        <f>I12/$H12</f>
        <v>#VALUE!</v>
      </c>
      <c r="K12" s="137" t="s">
        <v>284</v>
      </c>
      <c r="L12" s="57" t="e">
        <f>K12/$H12</f>
        <v>#VALUE!</v>
      </c>
      <c r="M12" s="137" t="s">
        <v>284</v>
      </c>
      <c r="N12" s="57" t="e">
        <f>M12/$H12</f>
        <v>#VALUE!</v>
      </c>
      <c r="P12" s="19" t="s">
        <v>17</v>
      </c>
      <c r="U12" s="19" t="s">
        <v>17</v>
      </c>
    </row>
    <row r="13" spans="1:29">
      <c r="G13" s="19" t="s">
        <v>11</v>
      </c>
    </row>
  </sheetData>
  <mergeCells count="18">
    <mergeCell ref="A1:E1"/>
    <mergeCell ref="G1:N1"/>
    <mergeCell ref="P1:S1"/>
    <mergeCell ref="A2:A3"/>
    <mergeCell ref="G2:G4"/>
    <mergeCell ref="H2:H3"/>
    <mergeCell ref="M3:N3"/>
    <mergeCell ref="I2:N2"/>
    <mergeCell ref="P2:P3"/>
    <mergeCell ref="R2:S2"/>
    <mergeCell ref="AA2:AB2"/>
    <mergeCell ref="I3:J3"/>
    <mergeCell ref="K3:L3"/>
    <mergeCell ref="B2:C2"/>
    <mergeCell ref="D2:E2"/>
    <mergeCell ref="W2:X2"/>
    <mergeCell ref="Y2:Z2"/>
    <mergeCell ref="U2:U3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4"/>
  <sheetViews>
    <sheetView zoomScaleNormal="100" workbookViewId="0">
      <selection sqref="A1:D1"/>
    </sheetView>
  </sheetViews>
  <sheetFormatPr defaultRowHeight="15"/>
  <cols>
    <col min="1" max="1" width="12.140625" style="19" customWidth="1"/>
    <col min="2" max="3" width="28.5703125" style="19" customWidth="1"/>
    <col min="4" max="4" width="26.42578125" style="19" customWidth="1"/>
    <col min="5" max="5" width="9.140625" style="19"/>
    <col min="6" max="6" width="12.42578125" style="19" customWidth="1"/>
    <col min="7" max="7" width="19.85546875" style="19" customWidth="1"/>
    <col min="8" max="8" width="14.140625" style="19" customWidth="1"/>
    <col min="9" max="9" width="13.7109375" style="19" customWidth="1"/>
    <col min="10" max="10" width="9.140625" style="19"/>
    <col min="11" max="11" width="10.140625" style="19" customWidth="1"/>
    <col min="12" max="12" width="30.42578125" style="19" bestFit="1" customWidth="1"/>
    <col min="13" max="13" width="11.85546875" style="19" customWidth="1"/>
    <col min="14" max="14" width="18.28515625" style="19" customWidth="1"/>
    <col min="15" max="15" width="11.5703125" style="19" customWidth="1"/>
    <col min="16" max="16" width="19.85546875" style="19" customWidth="1"/>
    <col min="17" max="17" width="22" style="19" customWidth="1"/>
    <col min="18" max="18" width="11" style="19" customWidth="1"/>
    <col min="19" max="19" width="26.5703125" style="19" customWidth="1"/>
    <col min="20" max="20" width="24" style="19" customWidth="1"/>
    <col min="21" max="21" width="25.7109375" style="19" customWidth="1"/>
    <col min="22" max="22" width="8.42578125" style="19" customWidth="1"/>
    <col min="23" max="23" width="8.140625" style="19" customWidth="1"/>
    <col min="24" max="24" width="18.7109375" style="19" customWidth="1"/>
    <col min="25" max="25" width="46.7109375" style="19" customWidth="1"/>
    <col min="26" max="26" width="9.140625" style="19"/>
    <col min="27" max="27" width="11.28515625" style="19" customWidth="1"/>
    <col min="28" max="28" width="29.140625" style="19" customWidth="1"/>
    <col min="29" max="29" width="28.42578125" style="19" customWidth="1"/>
    <col min="30" max="30" width="13.42578125" style="19" customWidth="1"/>
    <col min="31" max="16384" width="9.140625" style="19"/>
  </cols>
  <sheetData>
    <row r="1" spans="1:30" s="71" customFormat="1" ht="31.5" customHeight="1">
      <c r="A1" s="181" t="s">
        <v>18</v>
      </c>
      <c r="B1" s="181"/>
      <c r="C1" s="181"/>
      <c r="D1" s="181"/>
      <c r="F1" s="182" t="s">
        <v>95</v>
      </c>
      <c r="G1" s="182"/>
      <c r="H1" s="182"/>
      <c r="I1" s="182"/>
      <c r="K1" s="182" t="s">
        <v>166</v>
      </c>
      <c r="L1" s="182"/>
      <c r="M1" s="182"/>
      <c r="N1" s="182"/>
      <c r="O1" s="182"/>
      <c r="P1" s="182"/>
      <c r="Q1" s="72"/>
      <c r="R1" s="187" t="s">
        <v>19</v>
      </c>
      <c r="S1" s="187"/>
      <c r="T1" s="187"/>
      <c r="U1" s="187"/>
      <c r="V1" s="72"/>
      <c r="X1" s="181" t="s">
        <v>20</v>
      </c>
      <c r="Y1" s="181"/>
      <c r="AA1" s="187" t="s">
        <v>21</v>
      </c>
      <c r="AB1" s="187"/>
      <c r="AC1" s="187"/>
      <c r="AD1" s="187"/>
    </row>
    <row r="2" spans="1:30" s="21" customFormat="1" ht="89.25" customHeight="1">
      <c r="A2" s="28" t="s">
        <v>90</v>
      </c>
      <c r="B2" s="28" t="s">
        <v>209</v>
      </c>
      <c r="C2" s="28" t="s">
        <v>210</v>
      </c>
      <c r="D2" s="28" t="s">
        <v>105</v>
      </c>
      <c r="F2" s="173" t="s">
        <v>90</v>
      </c>
      <c r="G2" s="28" t="s">
        <v>211</v>
      </c>
      <c r="H2" s="174" t="s">
        <v>212</v>
      </c>
      <c r="I2" s="174"/>
      <c r="K2" s="185" t="s">
        <v>90</v>
      </c>
      <c r="L2" s="73" t="s">
        <v>272</v>
      </c>
      <c r="M2" s="183" t="s">
        <v>213</v>
      </c>
      <c r="N2" s="184"/>
      <c r="O2" s="183" t="s">
        <v>167</v>
      </c>
      <c r="P2" s="184"/>
      <c r="Q2" s="74"/>
      <c r="R2" s="75" t="s">
        <v>90</v>
      </c>
      <c r="S2" s="28" t="s">
        <v>214</v>
      </c>
      <c r="T2" s="28" t="s">
        <v>215</v>
      </c>
      <c r="U2" s="76" t="s">
        <v>216</v>
      </c>
      <c r="V2" s="77"/>
      <c r="X2" s="30" t="s">
        <v>90</v>
      </c>
      <c r="Y2" s="28" t="s">
        <v>217</v>
      </c>
      <c r="AA2" s="30" t="s">
        <v>90</v>
      </c>
      <c r="AB2" s="28" t="s">
        <v>218</v>
      </c>
      <c r="AC2" s="28" t="s">
        <v>219</v>
      </c>
      <c r="AD2" s="28" t="s">
        <v>15</v>
      </c>
    </row>
    <row r="3" spans="1:30" s="21" customFormat="1">
      <c r="A3" s="35">
        <v>2012</v>
      </c>
      <c r="B3" s="56">
        <v>2964</v>
      </c>
      <c r="C3" s="137">
        <v>4.25</v>
      </c>
      <c r="D3" s="57">
        <f t="shared" ref="D3:D8" si="0">C3/B3</f>
        <v>1.4338731443994603E-3</v>
      </c>
      <c r="F3" s="173"/>
      <c r="G3" s="30" t="s">
        <v>3</v>
      </c>
      <c r="H3" s="30" t="s">
        <v>3</v>
      </c>
      <c r="I3" s="30" t="s">
        <v>6</v>
      </c>
      <c r="K3" s="186"/>
      <c r="L3" s="78" t="s">
        <v>3</v>
      </c>
      <c r="M3" s="79" t="s">
        <v>3</v>
      </c>
      <c r="N3" s="78" t="s">
        <v>104</v>
      </c>
      <c r="O3" s="78" t="s">
        <v>3</v>
      </c>
      <c r="P3" s="78" t="s">
        <v>127</v>
      </c>
      <c r="Q3" s="74"/>
      <c r="R3" s="80">
        <v>2012</v>
      </c>
      <c r="S3" s="69">
        <v>0</v>
      </c>
      <c r="T3" s="69">
        <v>2</v>
      </c>
      <c r="U3" s="81">
        <v>1</v>
      </c>
      <c r="V3" s="82"/>
      <c r="X3" s="35">
        <v>2012</v>
      </c>
      <c r="Y3" s="137">
        <v>135</v>
      </c>
      <c r="AA3" s="35">
        <v>2012</v>
      </c>
      <c r="AB3" s="56">
        <v>10</v>
      </c>
      <c r="AC3" s="83"/>
      <c r="AD3" s="64">
        <f t="shared" ref="AD3:AD8" si="1">AB3+AC3</f>
        <v>10</v>
      </c>
    </row>
    <row r="4" spans="1:30" s="21" customFormat="1">
      <c r="A4" s="35">
        <v>2013</v>
      </c>
      <c r="B4" s="56">
        <v>3003</v>
      </c>
      <c r="C4" s="137">
        <v>6.5</v>
      </c>
      <c r="D4" s="57">
        <f t="shared" si="0"/>
        <v>2.1645021645021645E-3</v>
      </c>
      <c r="F4" s="35">
        <v>2012</v>
      </c>
      <c r="G4" s="16">
        <v>99</v>
      </c>
      <c r="H4" s="137">
        <v>93</v>
      </c>
      <c r="I4" s="57">
        <f t="shared" ref="I4:I9" si="2">H4/G4</f>
        <v>0.93939393939393945</v>
      </c>
      <c r="K4" s="35">
        <v>2012</v>
      </c>
      <c r="L4" s="137">
        <v>14</v>
      </c>
      <c r="M4" s="85"/>
      <c r="N4" s="36">
        <f t="shared" ref="N4:N9" si="3">L4/B3</f>
        <v>4.7233468286099868E-3</v>
      </c>
      <c r="O4" s="84">
        <v>34</v>
      </c>
      <c r="P4" s="36">
        <f t="shared" ref="P4:P9" si="4">O4/G4</f>
        <v>0.34343434343434343</v>
      </c>
      <c r="Q4" s="86"/>
      <c r="R4" s="80">
        <v>2013</v>
      </c>
      <c r="S4" s="69">
        <v>0</v>
      </c>
      <c r="T4" s="69">
        <v>2</v>
      </c>
      <c r="U4" s="81">
        <v>1</v>
      </c>
      <c r="V4" s="82"/>
      <c r="X4" s="35">
        <v>2013</v>
      </c>
      <c r="Y4" s="137">
        <v>95</v>
      </c>
      <c r="AA4" s="35">
        <v>2013</v>
      </c>
      <c r="AB4" s="56">
        <v>9</v>
      </c>
      <c r="AC4" s="83"/>
      <c r="AD4" s="64">
        <f t="shared" si="1"/>
        <v>9</v>
      </c>
    </row>
    <row r="5" spans="1:30" s="21" customFormat="1">
      <c r="A5" s="35">
        <v>2014</v>
      </c>
      <c r="B5" s="56">
        <v>2998</v>
      </c>
      <c r="C5" s="137">
        <v>9.75</v>
      </c>
      <c r="D5" s="57">
        <f t="shared" si="0"/>
        <v>3.2521681120747164E-3</v>
      </c>
      <c r="F5" s="35">
        <v>2013</v>
      </c>
      <c r="G5" s="16">
        <v>63</v>
      </c>
      <c r="H5" s="137">
        <v>64</v>
      </c>
      <c r="I5" s="57">
        <f t="shared" si="2"/>
        <v>1.0158730158730158</v>
      </c>
      <c r="K5" s="35">
        <v>2013</v>
      </c>
      <c r="L5" s="137">
        <v>12.5</v>
      </c>
      <c r="M5" s="85"/>
      <c r="N5" s="36">
        <f t="shared" si="3"/>
        <v>4.1625041625041629E-3</v>
      </c>
      <c r="O5" s="84">
        <v>48</v>
      </c>
      <c r="P5" s="36">
        <f t="shared" si="4"/>
        <v>0.76190476190476186</v>
      </c>
      <c r="Q5" s="86"/>
      <c r="R5" s="80">
        <v>2014</v>
      </c>
      <c r="S5" s="69">
        <v>0</v>
      </c>
      <c r="T5" s="69">
        <v>2</v>
      </c>
      <c r="U5" s="81">
        <v>1</v>
      </c>
      <c r="V5" s="82"/>
      <c r="X5" s="35">
        <v>2014</v>
      </c>
      <c r="Y5" s="137">
        <v>55</v>
      </c>
      <c r="AA5" s="35">
        <v>2014</v>
      </c>
      <c r="AB5" s="56">
        <v>11</v>
      </c>
      <c r="AC5" s="83"/>
      <c r="AD5" s="64">
        <f t="shared" si="1"/>
        <v>11</v>
      </c>
    </row>
    <row r="6" spans="1:30" s="21" customFormat="1">
      <c r="A6" s="35">
        <v>2015</v>
      </c>
      <c r="B6" s="56">
        <v>3013</v>
      </c>
      <c r="C6" s="137">
        <v>10.5</v>
      </c>
      <c r="D6" s="57">
        <f t="shared" si="0"/>
        <v>3.4848987719880518E-3</v>
      </c>
      <c r="F6" s="35">
        <v>2014</v>
      </c>
      <c r="G6" s="16">
        <v>253</v>
      </c>
      <c r="H6" s="137">
        <v>51</v>
      </c>
      <c r="I6" s="57">
        <f t="shared" si="2"/>
        <v>0.20158102766798419</v>
      </c>
      <c r="K6" s="35">
        <v>2014</v>
      </c>
      <c r="L6" s="137">
        <v>6</v>
      </c>
      <c r="M6" s="85"/>
      <c r="N6" s="36">
        <f t="shared" si="3"/>
        <v>2.0013342228152103E-3</v>
      </c>
      <c r="O6" s="84">
        <v>32</v>
      </c>
      <c r="P6" s="36">
        <f t="shared" si="4"/>
        <v>0.12648221343873517</v>
      </c>
      <c r="Q6" s="86"/>
      <c r="R6" s="80">
        <v>2015</v>
      </c>
      <c r="S6" s="69">
        <v>0</v>
      </c>
      <c r="T6" s="69">
        <v>2</v>
      </c>
      <c r="U6" s="81">
        <v>1</v>
      </c>
      <c r="V6" s="82"/>
      <c r="X6" s="35">
        <v>2015</v>
      </c>
      <c r="Y6" s="137">
        <v>47</v>
      </c>
      <c r="AA6" s="35">
        <v>2015</v>
      </c>
      <c r="AB6" s="56" t="s">
        <v>275</v>
      </c>
      <c r="AC6" s="83"/>
      <c r="AD6" s="64" t="e">
        <f t="shared" si="1"/>
        <v>#VALUE!</v>
      </c>
    </row>
    <row r="7" spans="1:30" s="21" customFormat="1">
      <c r="A7" s="35">
        <v>2016</v>
      </c>
      <c r="B7" s="56">
        <v>3036</v>
      </c>
      <c r="C7" s="137">
        <v>8.25</v>
      </c>
      <c r="D7" s="57">
        <f t="shared" si="0"/>
        <v>2.717391304347826E-3</v>
      </c>
      <c r="F7" s="35">
        <v>2015</v>
      </c>
      <c r="G7" s="16">
        <v>38</v>
      </c>
      <c r="H7" s="137">
        <v>23</v>
      </c>
      <c r="I7" s="57">
        <f t="shared" si="2"/>
        <v>0.60526315789473684</v>
      </c>
      <c r="K7" s="35">
        <v>2015</v>
      </c>
      <c r="L7" s="137">
        <v>2.25</v>
      </c>
      <c r="M7" s="84">
        <v>1.78</v>
      </c>
      <c r="N7" s="36">
        <f t="shared" si="3"/>
        <v>7.4676402256886824E-4</v>
      </c>
      <c r="O7" s="84">
        <v>7</v>
      </c>
      <c r="P7" s="36">
        <f t="shared" si="4"/>
        <v>0.18421052631578946</v>
      </c>
      <c r="Q7" s="86"/>
      <c r="R7" s="80">
        <v>2016</v>
      </c>
      <c r="S7" s="69">
        <v>0</v>
      </c>
      <c r="T7" s="69">
        <v>2</v>
      </c>
      <c r="U7" s="81">
        <v>1</v>
      </c>
      <c r="V7" s="82"/>
      <c r="X7" s="35">
        <v>2016</v>
      </c>
      <c r="Y7" s="137">
        <v>54</v>
      </c>
      <c r="AA7" s="35">
        <v>2016</v>
      </c>
      <c r="AB7" s="56">
        <v>16.59</v>
      </c>
      <c r="AC7" s="83"/>
      <c r="AD7" s="64">
        <f t="shared" si="1"/>
        <v>16.59</v>
      </c>
    </row>
    <row r="8" spans="1:30" s="21" customFormat="1">
      <c r="A8" s="35">
        <v>2017</v>
      </c>
      <c r="B8" s="56">
        <f ca="1">allaskeresok!D10</f>
        <v>3048</v>
      </c>
      <c r="C8" s="137">
        <v>8.25</v>
      </c>
      <c r="D8" s="57">
        <f t="shared" si="0"/>
        <v>2.7066929133858267E-3</v>
      </c>
      <c r="F8" s="35">
        <v>2016</v>
      </c>
      <c r="G8" s="16">
        <v>26</v>
      </c>
      <c r="H8" s="137">
        <v>14</v>
      </c>
      <c r="I8" s="57">
        <f t="shared" si="2"/>
        <v>0.53846153846153844</v>
      </c>
      <c r="K8" s="35">
        <v>2016</v>
      </c>
      <c r="L8" s="137">
        <v>1.75</v>
      </c>
      <c r="M8" s="16">
        <v>1.25</v>
      </c>
      <c r="N8" s="36">
        <f t="shared" si="3"/>
        <v>5.764163372859025E-4</v>
      </c>
      <c r="O8" s="16">
        <v>3</v>
      </c>
      <c r="P8" s="36">
        <f t="shared" si="4"/>
        <v>0.11538461538461539</v>
      </c>
      <c r="Q8" s="87"/>
      <c r="R8" s="35">
        <v>2017</v>
      </c>
      <c r="S8" s="69">
        <v>0</v>
      </c>
      <c r="T8" s="69">
        <v>2</v>
      </c>
      <c r="U8" s="69">
        <v>1</v>
      </c>
      <c r="X8" s="35">
        <v>2017</v>
      </c>
      <c r="Y8" s="16">
        <v>60</v>
      </c>
      <c r="AA8" s="35">
        <v>2017</v>
      </c>
      <c r="AB8" s="16">
        <v>17</v>
      </c>
      <c r="AC8" s="88"/>
      <c r="AD8" s="64">
        <f t="shared" si="1"/>
        <v>17</v>
      </c>
    </row>
    <row r="9" spans="1:30" s="21" customFormat="1">
      <c r="A9" s="35">
        <v>2018</v>
      </c>
      <c r="B9" s="56">
        <f ca="1">allaskeresok!D11</f>
        <v>3051</v>
      </c>
      <c r="C9" s="137">
        <v>6.5</v>
      </c>
      <c r="D9" s="57">
        <f>C9/B9</f>
        <v>2.1304490331039002E-3</v>
      </c>
      <c r="F9" s="35">
        <v>2017</v>
      </c>
      <c r="G9" s="16">
        <f ca="1">allaskeresok!I10</f>
        <v>30</v>
      </c>
      <c r="H9" s="137">
        <v>10</v>
      </c>
      <c r="I9" s="57">
        <f t="shared" si="2"/>
        <v>0.33333333333333331</v>
      </c>
      <c r="K9" s="35">
        <v>2017</v>
      </c>
      <c r="L9" s="137">
        <v>1.5</v>
      </c>
      <c r="M9" s="16">
        <v>2</v>
      </c>
      <c r="N9" s="36">
        <f t="shared" si="3"/>
        <v>4.921259842519685E-4</v>
      </c>
      <c r="O9" s="16">
        <v>2</v>
      </c>
      <c r="P9" s="36">
        <f t="shared" si="4"/>
        <v>6.6666666666666666E-2</v>
      </c>
      <c r="Q9" s="87"/>
      <c r="R9" s="35">
        <v>2018</v>
      </c>
      <c r="S9" s="69">
        <v>0</v>
      </c>
      <c r="T9" s="69">
        <v>2</v>
      </c>
      <c r="U9" s="69">
        <v>1</v>
      </c>
      <c r="X9" s="35">
        <v>2018</v>
      </c>
      <c r="Y9" s="16">
        <v>53</v>
      </c>
      <c r="AA9" s="35">
        <v>2018</v>
      </c>
      <c r="AB9" s="16">
        <v>16</v>
      </c>
      <c r="AC9" s="88"/>
      <c r="AD9" s="64">
        <f>AB9+AC9</f>
        <v>16</v>
      </c>
    </row>
    <row r="10" spans="1:30" s="21" customFormat="1">
      <c r="A10" s="35">
        <v>2019</v>
      </c>
      <c r="B10" s="56">
        <f ca="1">allaskeresok!D12</f>
        <v>3091</v>
      </c>
      <c r="C10" s="137" t="s">
        <v>284</v>
      </c>
      <c r="D10" s="57" t="e">
        <f>C10/B10</f>
        <v>#VALUE!</v>
      </c>
      <c r="F10" s="35">
        <v>2018</v>
      </c>
      <c r="G10" s="16">
        <f ca="1">allaskeresok!I11</f>
        <v>25</v>
      </c>
      <c r="H10" s="137">
        <v>7</v>
      </c>
      <c r="I10" s="57">
        <f>H10/G10</f>
        <v>0.28000000000000003</v>
      </c>
      <c r="K10" s="35">
        <v>2018</v>
      </c>
      <c r="L10" s="137" t="s">
        <v>275</v>
      </c>
      <c r="M10" s="16">
        <v>2</v>
      </c>
      <c r="N10" s="36" t="e">
        <f>L10/B9</f>
        <v>#VALUE!</v>
      </c>
      <c r="O10" s="16">
        <v>0</v>
      </c>
      <c r="P10" s="36">
        <f>O10/G10</f>
        <v>0</v>
      </c>
      <c r="Q10" s="87"/>
      <c r="R10" s="21" t="s">
        <v>150</v>
      </c>
      <c r="X10" s="21" t="s">
        <v>150</v>
      </c>
      <c r="AA10" s="21" t="s">
        <v>150</v>
      </c>
    </row>
    <row r="11" spans="1:30" s="21" customFormat="1">
      <c r="A11" s="21" t="s">
        <v>11</v>
      </c>
      <c r="F11" s="21" t="s">
        <v>11</v>
      </c>
      <c r="K11" s="21" t="s">
        <v>11</v>
      </c>
      <c r="Q11" s="87"/>
    </row>
    <row r="12" spans="1:30" s="21" customFormat="1">
      <c r="Q12" s="87"/>
    </row>
    <row r="13" spans="1:30" s="21" customFormat="1">
      <c r="Q13" s="87"/>
    </row>
    <row r="14" spans="1:30" s="21" customFormat="1"/>
    <row r="15" spans="1:30" s="21" customFormat="1"/>
    <row r="16" spans="1:30" s="21" customFormat="1"/>
    <row r="17" spans="1:28" s="21" customFormat="1"/>
    <row r="18" spans="1:28" s="21" customFormat="1"/>
    <row r="19" spans="1:28" s="21" customFormat="1"/>
    <row r="20" spans="1:28" s="21" customFormat="1"/>
    <row r="21" spans="1:28" s="21" customFormat="1"/>
    <row r="22" spans="1:28" s="21" customFormat="1"/>
    <row r="23" spans="1:28" s="21" customFormat="1"/>
    <row r="24" spans="1:28" s="21" customFormat="1"/>
    <row r="25" spans="1:28" s="21" customFormat="1"/>
    <row r="26" spans="1:28" s="21" customFormat="1"/>
    <row r="27" spans="1:28" s="21" customFormat="1"/>
    <row r="28" spans="1:28" s="21" customFormat="1"/>
    <row r="29" spans="1:28" s="21" customFormat="1"/>
    <row r="30" spans="1:28" s="21" customFormat="1">
      <c r="A30" s="19"/>
      <c r="B30" s="19"/>
      <c r="C30" s="19"/>
      <c r="D30" s="19"/>
      <c r="F30" s="19"/>
      <c r="G30" s="19"/>
      <c r="H30" s="19"/>
      <c r="I30" s="19"/>
      <c r="K30" s="19"/>
      <c r="L30" s="19"/>
      <c r="M30" s="19"/>
      <c r="N30" s="19"/>
      <c r="O30" s="19"/>
      <c r="P30" s="19"/>
      <c r="R30" s="19"/>
      <c r="S30" s="19"/>
      <c r="T30" s="19"/>
      <c r="U30" s="19"/>
      <c r="V30" s="19"/>
      <c r="X30" s="19"/>
      <c r="Y30" s="19"/>
      <c r="AA30" s="19"/>
      <c r="AB30" s="19"/>
    </row>
    <row r="31" spans="1:28" s="21" customFormat="1">
      <c r="A31" s="19"/>
      <c r="B31" s="19"/>
      <c r="C31" s="19"/>
      <c r="D31" s="19"/>
      <c r="F31" s="19"/>
      <c r="G31" s="19"/>
      <c r="H31" s="19"/>
      <c r="I31" s="19"/>
      <c r="K31" s="19"/>
      <c r="L31" s="19"/>
      <c r="M31" s="19"/>
      <c r="N31" s="19"/>
      <c r="O31" s="19"/>
      <c r="P31" s="19"/>
      <c r="R31" s="19"/>
      <c r="S31" s="19"/>
      <c r="T31" s="19"/>
      <c r="U31" s="19"/>
      <c r="V31" s="19"/>
      <c r="X31" s="19"/>
      <c r="Y31" s="19"/>
      <c r="AA31" s="19"/>
      <c r="AB31" s="19"/>
    </row>
    <row r="32" spans="1:28" s="21" customFormat="1">
      <c r="A32" s="19"/>
      <c r="B32" s="19"/>
      <c r="C32" s="19"/>
      <c r="D32" s="19"/>
      <c r="F32" s="19"/>
      <c r="G32" s="19"/>
      <c r="H32" s="19"/>
      <c r="I32" s="19"/>
      <c r="K32" s="19"/>
      <c r="L32" s="19"/>
      <c r="M32" s="19"/>
      <c r="N32" s="19"/>
      <c r="O32" s="19"/>
      <c r="P32" s="19"/>
      <c r="R32" s="19"/>
      <c r="S32" s="19"/>
      <c r="T32" s="19"/>
      <c r="U32" s="19"/>
      <c r="V32" s="19"/>
      <c r="X32" s="19"/>
      <c r="Y32" s="19"/>
      <c r="AA32" s="19"/>
      <c r="AB32" s="19"/>
    </row>
    <row r="33" spans="1:28" s="21" customFormat="1">
      <c r="A33" s="19"/>
      <c r="B33" s="19"/>
      <c r="C33" s="19"/>
      <c r="D33" s="19"/>
      <c r="F33" s="19"/>
      <c r="G33" s="19"/>
      <c r="H33" s="19"/>
      <c r="I33" s="19"/>
      <c r="K33" s="19"/>
      <c r="L33" s="19"/>
      <c r="M33" s="19"/>
      <c r="N33" s="19"/>
      <c r="O33" s="19"/>
      <c r="P33" s="19"/>
      <c r="R33" s="19"/>
      <c r="S33" s="19"/>
      <c r="T33" s="19"/>
      <c r="U33" s="19"/>
      <c r="V33" s="19"/>
      <c r="X33" s="19"/>
      <c r="Y33" s="19"/>
      <c r="AA33" s="19"/>
      <c r="AB33" s="19"/>
    </row>
    <row r="34" spans="1:28" s="21" customFormat="1">
      <c r="A34" s="19"/>
      <c r="B34" s="19"/>
      <c r="C34" s="19"/>
      <c r="D34" s="19"/>
      <c r="F34" s="19"/>
      <c r="G34" s="19"/>
      <c r="H34" s="19"/>
      <c r="I34" s="19"/>
      <c r="K34" s="19"/>
      <c r="L34" s="19"/>
      <c r="M34" s="19"/>
      <c r="N34" s="19"/>
      <c r="O34" s="19"/>
      <c r="P34" s="19"/>
      <c r="R34" s="19"/>
      <c r="S34" s="19"/>
      <c r="T34" s="19"/>
      <c r="U34" s="19"/>
      <c r="V34" s="19"/>
      <c r="X34" s="19"/>
      <c r="Y34" s="19"/>
      <c r="AA34" s="19"/>
      <c r="AB34" s="19"/>
    </row>
  </sheetData>
  <mergeCells count="11">
    <mergeCell ref="A1:D1"/>
    <mergeCell ref="F1:I1"/>
    <mergeCell ref="R1:U1"/>
    <mergeCell ref="X1:Y1"/>
    <mergeCell ref="K1:P1"/>
    <mergeCell ref="M2:N2"/>
    <mergeCell ref="O2:P2"/>
    <mergeCell ref="F2:F3"/>
    <mergeCell ref="H2:I2"/>
    <mergeCell ref="K2:K3"/>
    <mergeCell ref="AA1:AD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0"/>
  <sheetViews>
    <sheetView zoomScaleNormal="100" workbookViewId="0">
      <selection sqref="A1:I1"/>
    </sheetView>
  </sheetViews>
  <sheetFormatPr defaultRowHeight="15"/>
  <cols>
    <col min="1" max="1" width="9.140625" style="19"/>
    <col min="2" max="2" width="16.5703125" style="19" customWidth="1"/>
    <col min="3" max="3" width="18.28515625" style="19" customWidth="1"/>
    <col min="4" max="4" width="16.85546875" style="19" customWidth="1"/>
    <col min="5" max="5" width="17.140625" style="19" customWidth="1"/>
    <col min="6" max="6" width="15.85546875" style="19" customWidth="1"/>
    <col min="7" max="7" width="16.42578125" style="19" customWidth="1"/>
    <col min="8" max="8" width="17.5703125" style="19" customWidth="1"/>
    <col min="9" max="9" width="16.5703125" style="19" customWidth="1"/>
    <col min="10" max="10" width="9.140625" style="19"/>
    <col min="11" max="11" width="16.7109375" style="19" customWidth="1"/>
    <col min="12" max="12" width="23" style="19" customWidth="1"/>
    <col min="13" max="13" width="23.85546875" style="19" customWidth="1"/>
    <col min="14" max="16384" width="9.140625" style="19"/>
  </cols>
  <sheetData>
    <row r="1" spans="1:13" s="71" customFormat="1" ht="29.25" customHeight="1" thickBot="1">
      <c r="A1" s="181" t="s">
        <v>22</v>
      </c>
      <c r="B1" s="181"/>
      <c r="C1" s="181"/>
      <c r="D1" s="181"/>
      <c r="E1" s="181"/>
      <c r="F1" s="181"/>
      <c r="G1" s="181"/>
      <c r="H1" s="181"/>
      <c r="I1" s="181"/>
      <c r="K1" s="182" t="s">
        <v>102</v>
      </c>
      <c r="L1" s="182"/>
      <c r="M1" s="182"/>
    </row>
    <row r="2" spans="1:13" s="21" customFormat="1" ht="64.5" customHeight="1" thickBot="1">
      <c r="A2" s="89" t="s">
        <v>90</v>
      </c>
      <c r="B2" s="25" t="s">
        <v>220</v>
      </c>
      <c r="C2" s="24" t="s">
        <v>146</v>
      </c>
      <c r="D2" s="25" t="s">
        <v>128</v>
      </c>
      <c r="E2" s="24" t="s">
        <v>146</v>
      </c>
      <c r="F2" s="26" t="s">
        <v>129</v>
      </c>
      <c r="G2" s="24" t="s">
        <v>146</v>
      </c>
      <c r="H2" s="25" t="s">
        <v>130</v>
      </c>
      <c r="I2" s="24" t="s">
        <v>146</v>
      </c>
      <c r="K2" s="90" t="s">
        <v>90</v>
      </c>
      <c r="L2" s="90" t="s">
        <v>221</v>
      </c>
      <c r="M2" s="90" t="s">
        <v>222</v>
      </c>
    </row>
    <row r="3" spans="1:13" s="21" customFormat="1">
      <c r="A3" s="91">
        <v>2012</v>
      </c>
      <c r="B3" s="137">
        <v>1604</v>
      </c>
      <c r="C3" s="92">
        <v>0</v>
      </c>
      <c r="D3" s="93">
        <v>0</v>
      </c>
      <c r="E3" s="92">
        <v>0</v>
      </c>
      <c r="F3" s="94">
        <v>0</v>
      </c>
      <c r="G3" s="92">
        <v>0</v>
      </c>
      <c r="H3" s="93">
        <v>0</v>
      </c>
      <c r="I3" s="92">
        <v>0</v>
      </c>
      <c r="K3" s="95">
        <v>2012</v>
      </c>
      <c r="L3" s="137">
        <v>21</v>
      </c>
      <c r="M3" s="96">
        <v>0</v>
      </c>
    </row>
    <row r="4" spans="1:13" s="21" customFormat="1">
      <c r="A4" s="91">
        <v>2013</v>
      </c>
      <c r="B4" s="137">
        <v>1610</v>
      </c>
      <c r="C4" s="92">
        <v>0</v>
      </c>
      <c r="D4" s="93">
        <v>0</v>
      </c>
      <c r="E4" s="92">
        <v>0</v>
      </c>
      <c r="F4" s="94">
        <v>0</v>
      </c>
      <c r="G4" s="92">
        <v>0</v>
      </c>
      <c r="H4" s="93">
        <v>0</v>
      </c>
      <c r="I4" s="92">
        <v>0</v>
      </c>
      <c r="K4" s="95">
        <v>2013</v>
      </c>
      <c r="L4" s="137">
        <v>26</v>
      </c>
      <c r="M4" s="96">
        <v>0</v>
      </c>
    </row>
    <row r="5" spans="1:13" s="21" customFormat="1">
      <c r="A5" s="97">
        <v>2014</v>
      </c>
      <c r="B5" s="137">
        <v>1619</v>
      </c>
      <c r="C5" s="98">
        <v>0</v>
      </c>
      <c r="D5" s="99">
        <v>0</v>
      </c>
      <c r="E5" s="98">
        <v>0</v>
      </c>
      <c r="F5" s="100">
        <v>0</v>
      </c>
      <c r="G5" s="98">
        <v>0</v>
      </c>
      <c r="H5" s="99">
        <v>0</v>
      </c>
      <c r="I5" s="98">
        <v>0</v>
      </c>
      <c r="K5" s="95">
        <v>2014</v>
      </c>
      <c r="L5" s="137">
        <v>32</v>
      </c>
      <c r="M5" s="96">
        <v>0</v>
      </c>
    </row>
    <row r="6" spans="1:13" s="21" customFormat="1">
      <c r="A6" s="97">
        <v>2015</v>
      </c>
      <c r="B6" s="137">
        <v>1635</v>
      </c>
      <c r="C6" s="98">
        <v>0</v>
      </c>
      <c r="D6" s="99">
        <v>0</v>
      </c>
      <c r="E6" s="98">
        <v>0</v>
      </c>
      <c r="F6" s="100">
        <v>0</v>
      </c>
      <c r="G6" s="98">
        <v>0</v>
      </c>
      <c r="H6" s="99">
        <v>0</v>
      </c>
      <c r="I6" s="98">
        <v>0</v>
      </c>
      <c r="K6" s="95">
        <v>2015</v>
      </c>
      <c r="L6" s="137">
        <v>27</v>
      </c>
      <c r="M6" s="96">
        <v>0</v>
      </c>
    </row>
    <row r="7" spans="1:13" s="21" customFormat="1">
      <c r="A7" s="97">
        <v>2016</v>
      </c>
      <c r="B7" s="137">
        <v>1645</v>
      </c>
      <c r="C7" s="98">
        <v>0</v>
      </c>
      <c r="D7" s="99">
        <v>0</v>
      </c>
      <c r="E7" s="98">
        <v>0</v>
      </c>
      <c r="F7" s="100">
        <v>0</v>
      </c>
      <c r="G7" s="98">
        <v>0</v>
      </c>
      <c r="H7" s="99">
        <v>0</v>
      </c>
      <c r="I7" s="98">
        <v>0</v>
      </c>
      <c r="K7" s="95">
        <v>2016</v>
      </c>
      <c r="L7" s="96">
        <v>2</v>
      </c>
      <c r="M7" s="96">
        <v>0</v>
      </c>
    </row>
    <row r="8" spans="1:13" s="21" customFormat="1" ht="15.75" thickBot="1">
      <c r="A8" s="101">
        <v>2017</v>
      </c>
      <c r="B8" s="102">
        <v>1655</v>
      </c>
      <c r="C8" s="103">
        <v>0</v>
      </c>
      <c r="D8" s="104">
        <v>0</v>
      </c>
      <c r="E8" s="103">
        <v>0</v>
      </c>
      <c r="F8" s="105">
        <v>0</v>
      </c>
      <c r="G8" s="103">
        <v>0</v>
      </c>
      <c r="H8" s="104">
        <v>0</v>
      </c>
      <c r="I8" s="103">
        <v>0</v>
      </c>
      <c r="K8" s="95">
        <v>2017</v>
      </c>
      <c r="L8" s="96">
        <v>4</v>
      </c>
      <c r="M8" s="96">
        <v>0</v>
      </c>
    </row>
    <row r="9" spans="1:13" s="21" customFormat="1" ht="15.75" thickBot="1">
      <c r="A9" s="101">
        <v>2018</v>
      </c>
      <c r="B9" s="102">
        <v>1671</v>
      </c>
      <c r="C9" s="103">
        <v>0</v>
      </c>
      <c r="D9" s="104">
        <v>0</v>
      </c>
      <c r="E9" s="103">
        <v>0</v>
      </c>
      <c r="F9" s="105">
        <v>0</v>
      </c>
      <c r="G9" s="103">
        <v>0</v>
      </c>
      <c r="H9" s="104">
        <v>0</v>
      </c>
      <c r="I9" s="103">
        <v>0</v>
      </c>
      <c r="K9" s="95">
        <v>2018</v>
      </c>
      <c r="L9" s="96">
        <v>1</v>
      </c>
      <c r="M9" s="96">
        <v>0</v>
      </c>
    </row>
    <row r="10" spans="1:13" s="21" customFormat="1">
      <c r="A10" s="21" t="s">
        <v>151</v>
      </c>
      <c r="K10" s="95">
        <v>2019</v>
      </c>
      <c r="L10" s="96">
        <v>1</v>
      </c>
      <c r="M10" s="96">
        <v>0</v>
      </c>
    </row>
    <row r="11" spans="1:13" s="21" customFormat="1" ht="14.45" customHeight="1">
      <c r="K11" s="21" t="s">
        <v>150</v>
      </c>
    </row>
    <row r="12" spans="1:13" s="21" customFormat="1"/>
    <row r="13" spans="1:13" s="21" customFormat="1"/>
    <row r="14" spans="1:13" s="21" customFormat="1"/>
    <row r="15" spans="1:13" s="21" customFormat="1"/>
    <row r="16" spans="1:13" s="21" customFormat="1"/>
    <row r="17" s="21" customFormat="1"/>
    <row r="18" s="21" customFormat="1"/>
    <row r="19" s="21" customFormat="1" ht="14.45" customHeight="1"/>
    <row r="20" s="21" customFormat="1" ht="14.45" customHeight="1"/>
    <row r="21" s="21" customFormat="1"/>
    <row r="22" s="21" customFormat="1"/>
    <row r="23" s="21" customFormat="1" ht="14.45" customHeight="1"/>
    <row r="24" s="21" customFormat="1"/>
    <row r="25" s="21" customFormat="1"/>
    <row r="26" s="21" customFormat="1"/>
    <row r="27" s="21" customFormat="1"/>
    <row r="28" s="21" customFormat="1"/>
    <row r="29" s="21" customFormat="1"/>
    <row r="30" s="21" customFormat="1"/>
    <row r="31" s="21" customFormat="1"/>
    <row r="32" s="21" customFormat="1"/>
    <row r="33" s="21" customFormat="1"/>
    <row r="34" s="21" customFormat="1"/>
    <row r="35" s="21" customFormat="1"/>
    <row r="36" s="21" customFormat="1"/>
    <row r="37" s="21" customFormat="1"/>
    <row r="38" s="21" customFormat="1"/>
    <row r="39" s="21" customFormat="1"/>
    <row r="40" s="21" customFormat="1"/>
    <row r="41" s="21" customFormat="1"/>
    <row r="42" s="21" customFormat="1"/>
    <row r="43" s="21" customFormat="1"/>
    <row r="44" s="21" customFormat="1"/>
    <row r="45" s="21" customFormat="1"/>
    <row r="46" s="21" customFormat="1"/>
    <row r="47" s="21" customFormat="1"/>
    <row r="48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pans="1:13" s="21" customFormat="1"/>
    <row r="98" spans="1:13" s="21" customFormat="1"/>
    <row r="99" spans="1:13" s="21" customFormat="1"/>
    <row r="100" spans="1:13" s="21" customFormat="1"/>
    <row r="101" spans="1:13" s="21" customFormat="1"/>
    <row r="102" spans="1:13" s="21" customFormat="1"/>
    <row r="103" spans="1:13" s="21" customFormat="1"/>
    <row r="104" spans="1:13" s="21" customFormat="1"/>
    <row r="105" spans="1:13" s="21" customFormat="1"/>
    <row r="106" spans="1:13" s="21" customFormat="1">
      <c r="A106" s="19"/>
      <c r="B106" s="19"/>
      <c r="C106" s="19"/>
      <c r="D106" s="19"/>
      <c r="E106" s="19"/>
      <c r="F106" s="19"/>
      <c r="G106" s="19"/>
      <c r="H106" s="19"/>
      <c r="I106" s="19"/>
      <c r="K106" s="19"/>
      <c r="L106" s="19"/>
      <c r="M106" s="19"/>
    </row>
    <row r="107" spans="1:13" s="21" customFormat="1">
      <c r="A107" s="19"/>
      <c r="B107" s="19"/>
      <c r="C107" s="19"/>
      <c r="D107" s="19"/>
      <c r="E107" s="19"/>
      <c r="F107" s="19"/>
      <c r="G107" s="19"/>
      <c r="H107" s="19"/>
      <c r="I107" s="19"/>
      <c r="K107" s="19"/>
      <c r="L107" s="19"/>
      <c r="M107" s="19"/>
    </row>
    <row r="108" spans="1:13" s="21" customFormat="1">
      <c r="A108" s="19"/>
      <c r="B108" s="19"/>
      <c r="C108" s="19"/>
      <c r="D108" s="19"/>
      <c r="E108" s="19"/>
      <c r="F108" s="19"/>
      <c r="G108" s="19"/>
      <c r="H108" s="19"/>
      <c r="I108" s="19"/>
      <c r="K108" s="19"/>
      <c r="L108" s="19"/>
      <c r="M108" s="19"/>
    </row>
    <row r="109" spans="1:13" s="21" customFormat="1">
      <c r="A109" s="19"/>
      <c r="B109" s="19"/>
      <c r="C109" s="19"/>
      <c r="D109" s="19"/>
      <c r="E109" s="19"/>
      <c r="F109" s="19"/>
      <c r="G109" s="19"/>
      <c r="H109" s="19"/>
      <c r="I109" s="19"/>
      <c r="K109" s="19"/>
      <c r="L109" s="19"/>
      <c r="M109" s="19"/>
    </row>
    <row r="110" spans="1:13" s="21" customFormat="1">
      <c r="A110" s="19"/>
      <c r="B110" s="19"/>
      <c r="C110" s="19"/>
      <c r="D110" s="19"/>
      <c r="E110" s="19"/>
      <c r="F110" s="19"/>
      <c r="G110" s="19"/>
      <c r="H110" s="19"/>
      <c r="I110" s="19"/>
      <c r="K110" s="19"/>
      <c r="L110" s="19"/>
      <c r="M110" s="19"/>
    </row>
  </sheetData>
  <mergeCells count="2">
    <mergeCell ref="A1:I1"/>
    <mergeCell ref="K1:M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M48"/>
  <sheetViews>
    <sheetView tabSelected="1" zoomScale="82" zoomScaleNormal="82" workbookViewId="0">
      <selection activeCell="A3" sqref="A3"/>
    </sheetView>
  </sheetViews>
  <sheetFormatPr defaultRowHeight="15"/>
  <cols>
    <col min="1" max="1" width="11.140625" style="19" customWidth="1"/>
    <col min="2" max="2" width="23.5703125" style="19" customWidth="1"/>
    <col min="3" max="3" width="31.140625" style="19" customWidth="1"/>
    <col min="4" max="4" width="9.140625" style="19"/>
    <col min="5" max="5" width="9.7109375" style="19" customWidth="1"/>
    <col min="6" max="6" width="44.28515625" style="19" customWidth="1"/>
    <col min="7" max="7" width="15.28515625" style="19" customWidth="1"/>
    <col min="8" max="8" width="9.140625" style="19"/>
    <col min="9" max="9" width="18.42578125" style="19" customWidth="1"/>
    <col min="10" max="10" width="19.28515625" style="19" customWidth="1"/>
    <col min="11" max="11" width="26.28515625" style="19" customWidth="1"/>
    <col min="12" max="12" width="15.5703125" style="19" customWidth="1"/>
    <col min="13" max="13" width="19.85546875" style="19" customWidth="1"/>
    <col min="14" max="14" width="19.140625" style="19" customWidth="1"/>
    <col min="15" max="15" width="9.140625" style="19"/>
    <col min="16" max="16" width="14.42578125" style="19" customWidth="1"/>
    <col min="17" max="17" width="22" style="19" customWidth="1"/>
    <col min="18" max="18" width="27.140625" style="19" customWidth="1"/>
    <col min="19" max="20" width="9.140625" style="19"/>
    <col min="21" max="21" width="18" style="19" customWidth="1"/>
    <col min="22" max="22" width="18.5703125" style="19" customWidth="1"/>
    <col min="23" max="23" width="16.5703125" style="19" customWidth="1"/>
    <col min="24" max="24" width="17.85546875" style="19" customWidth="1"/>
    <col min="25" max="25" width="18.42578125" style="19" customWidth="1"/>
    <col min="26" max="27" width="9.140625" style="19"/>
    <col min="28" max="28" width="17.7109375" style="19" customWidth="1"/>
    <col min="29" max="29" width="18.42578125" style="19" customWidth="1"/>
    <col min="30" max="30" width="20" style="19" customWidth="1"/>
    <col min="31" max="31" width="16.85546875" style="19" customWidth="1"/>
    <col min="32" max="32" width="16.140625" style="19" customWidth="1"/>
    <col min="33" max="33" width="9.140625" style="19"/>
    <col min="34" max="34" width="11.42578125" style="19" customWidth="1"/>
    <col min="35" max="35" width="19.140625" style="19" customWidth="1"/>
    <col min="36" max="36" width="19.5703125" style="19" customWidth="1"/>
    <col min="37" max="37" width="19.7109375" style="19" customWidth="1"/>
    <col min="38" max="38" width="23.28515625" style="19" customWidth="1"/>
    <col min="39" max="39" width="9.140625" style="19"/>
    <col min="40" max="40" width="41.140625" style="19" customWidth="1"/>
    <col min="41" max="41" width="18.28515625" style="19" customWidth="1"/>
    <col min="42" max="42" width="20.5703125" style="19" customWidth="1"/>
    <col min="43" max="44" width="9.140625" style="19"/>
    <col min="45" max="45" width="16.28515625" style="19" customWidth="1"/>
    <col min="46" max="46" width="18.140625" style="19" customWidth="1"/>
    <col min="47" max="47" width="17.28515625" style="19" customWidth="1"/>
    <col min="48" max="48" width="18.5703125" style="19" customWidth="1"/>
    <col min="49" max="49" width="16.28515625" style="19" customWidth="1"/>
    <col min="50" max="50" width="17.7109375" style="19" customWidth="1"/>
    <col min="51" max="51" width="9.140625" style="19"/>
    <col min="52" max="52" width="12.28515625" style="19" customWidth="1"/>
    <col min="53" max="53" width="24.85546875" style="19" customWidth="1"/>
    <col min="54" max="54" width="24.28515625" style="19" customWidth="1"/>
    <col min="55" max="55" width="16.7109375" style="19" customWidth="1"/>
    <col min="56" max="56" width="15.140625" style="19" customWidth="1"/>
    <col min="57" max="57" width="17.28515625" style="19" customWidth="1"/>
    <col min="58" max="58" width="9.140625" style="19"/>
    <col min="59" max="59" width="11.85546875" style="19" customWidth="1"/>
    <col min="60" max="60" width="17.42578125" style="19" customWidth="1"/>
    <col min="61" max="61" width="16.140625" style="19" customWidth="1"/>
    <col min="62" max="62" width="22.42578125" style="19" customWidth="1"/>
    <col min="63" max="63" width="9.140625" style="19"/>
    <col min="64" max="64" width="20.42578125" style="19" customWidth="1"/>
    <col min="65" max="65" width="39.28515625" style="19" customWidth="1"/>
    <col min="66" max="16384" width="9.140625" style="19"/>
  </cols>
  <sheetData>
    <row r="1" spans="1:65" s="54" customFormat="1" ht="32.25" customHeight="1">
      <c r="A1" s="182" t="s">
        <v>23</v>
      </c>
      <c r="B1" s="182"/>
      <c r="C1" s="182"/>
      <c r="E1" s="175" t="s">
        <v>101</v>
      </c>
      <c r="F1" s="175"/>
      <c r="H1" s="153" t="s">
        <v>271</v>
      </c>
      <c r="I1" s="153"/>
      <c r="J1" s="153"/>
      <c r="K1" s="153"/>
      <c r="L1" s="153"/>
      <c r="M1" s="153"/>
      <c r="N1" s="153"/>
      <c r="P1" s="181" t="s">
        <v>24</v>
      </c>
      <c r="Q1" s="181"/>
      <c r="R1" s="181"/>
      <c r="T1" s="153" t="s">
        <v>25</v>
      </c>
      <c r="U1" s="153"/>
      <c r="V1" s="153"/>
      <c r="W1" s="153"/>
      <c r="X1" s="153"/>
      <c r="Y1" s="106"/>
      <c r="AA1" s="162" t="s">
        <v>26</v>
      </c>
      <c r="AB1" s="162"/>
      <c r="AC1" s="162"/>
      <c r="AD1" s="162"/>
      <c r="AE1" s="162"/>
      <c r="AF1" s="107"/>
      <c r="AH1" s="190" t="s">
        <v>164</v>
      </c>
      <c r="AI1" s="190"/>
      <c r="AJ1" s="190"/>
      <c r="AK1" s="190"/>
      <c r="AL1" s="190"/>
      <c r="AN1" s="191" t="s">
        <v>270</v>
      </c>
      <c r="AO1" s="191"/>
      <c r="AP1" s="191"/>
      <c r="AR1" s="153" t="s">
        <v>111</v>
      </c>
      <c r="AS1" s="153"/>
      <c r="AT1" s="153"/>
      <c r="AU1" s="153"/>
      <c r="AV1" s="153"/>
      <c r="AW1" s="153"/>
      <c r="AX1" s="153"/>
      <c r="AZ1" s="181" t="s">
        <v>96</v>
      </c>
      <c r="BA1" s="181"/>
      <c r="BB1" s="181"/>
      <c r="BC1" s="181"/>
      <c r="BD1" s="181"/>
      <c r="BE1" s="181"/>
      <c r="BG1" s="182" t="s">
        <v>261</v>
      </c>
      <c r="BH1" s="182"/>
      <c r="BI1" s="182"/>
      <c r="BJ1" s="182"/>
      <c r="BL1" s="182" t="s">
        <v>27</v>
      </c>
      <c r="BM1" s="182"/>
    </row>
    <row r="2" spans="1:65" ht="109.5" customHeight="1">
      <c r="A2" s="30" t="s">
        <v>90</v>
      </c>
      <c r="B2" s="28" t="s">
        <v>223</v>
      </c>
      <c r="C2" s="28" t="s">
        <v>224</v>
      </c>
      <c r="E2" s="32" t="s">
        <v>90</v>
      </c>
      <c r="F2" s="23" t="s">
        <v>225</v>
      </c>
      <c r="H2" s="32" t="s">
        <v>90</v>
      </c>
      <c r="I2" s="23" t="s">
        <v>28</v>
      </c>
      <c r="J2" s="23" t="s">
        <v>29</v>
      </c>
      <c r="K2" s="23" t="s">
        <v>30</v>
      </c>
      <c r="L2" s="23" t="s">
        <v>226</v>
      </c>
      <c r="M2" s="23" t="s">
        <v>227</v>
      </c>
      <c r="N2" s="23" t="s">
        <v>31</v>
      </c>
      <c r="P2" s="30" t="s">
        <v>90</v>
      </c>
      <c r="Q2" s="28" t="s">
        <v>228</v>
      </c>
      <c r="R2" s="28" t="s">
        <v>32</v>
      </c>
      <c r="T2" s="32" t="s">
        <v>90</v>
      </c>
      <c r="U2" s="23" t="s">
        <v>33</v>
      </c>
      <c r="V2" s="23" t="s">
        <v>34</v>
      </c>
      <c r="W2" s="23" t="s">
        <v>35</v>
      </c>
      <c r="X2" s="23" t="s">
        <v>36</v>
      </c>
      <c r="Y2" s="23" t="s">
        <v>229</v>
      </c>
      <c r="AA2" s="32" t="s">
        <v>90</v>
      </c>
      <c r="AB2" s="23" t="s">
        <v>260</v>
      </c>
      <c r="AC2" s="23" t="s">
        <v>230</v>
      </c>
      <c r="AD2" s="23" t="s">
        <v>131</v>
      </c>
      <c r="AE2" s="23" t="s">
        <v>159</v>
      </c>
      <c r="AH2" s="30" t="s">
        <v>90</v>
      </c>
      <c r="AI2" s="28" t="s">
        <v>160</v>
      </c>
      <c r="AJ2" s="23" t="s">
        <v>161</v>
      </c>
      <c r="AK2" s="23" t="s">
        <v>162</v>
      </c>
      <c r="AL2" s="28" t="s">
        <v>163</v>
      </c>
      <c r="AN2" s="34" t="s">
        <v>37</v>
      </c>
      <c r="AO2" s="188" t="s">
        <v>38</v>
      </c>
      <c r="AP2" s="188"/>
      <c r="AR2" s="32" t="s">
        <v>90</v>
      </c>
      <c r="AS2" s="23" t="s">
        <v>132</v>
      </c>
      <c r="AT2" s="23" t="s">
        <v>165</v>
      </c>
      <c r="AU2" s="23" t="s">
        <v>231</v>
      </c>
      <c r="AV2" s="23" t="s">
        <v>232</v>
      </c>
      <c r="AW2" s="23" t="s">
        <v>233</v>
      </c>
      <c r="AX2" s="23" t="s">
        <v>234</v>
      </c>
      <c r="AZ2" s="174" t="s">
        <v>133</v>
      </c>
      <c r="BA2" s="28" t="s">
        <v>235</v>
      </c>
      <c r="BB2" s="28" t="s">
        <v>236</v>
      </c>
      <c r="BC2" s="28" t="s">
        <v>106</v>
      </c>
      <c r="BD2" s="174" t="s">
        <v>237</v>
      </c>
      <c r="BE2" s="174"/>
      <c r="BG2" s="173" t="s">
        <v>133</v>
      </c>
      <c r="BH2" s="108" t="s">
        <v>238</v>
      </c>
      <c r="BI2" s="108" t="s">
        <v>239</v>
      </c>
      <c r="BJ2" s="28" t="s">
        <v>240</v>
      </c>
      <c r="BL2" s="173" t="s">
        <v>133</v>
      </c>
      <c r="BM2" s="28" t="s">
        <v>241</v>
      </c>
    </row>
    <row r="3" spans="1:65" ht="34.5" customHeight="1">
      <c r="A3" s="35">
        <v>2012</v>
      </c>
      <c r="B3" s="16">
        <v>1</v>
      </c>
      <c r="C3" s="16">
        <v>54</v>
      </c>
      <c r="E3" s="49">
        <v>2012</v>
      </c>
      <c r="F3" s="137">
        <v>68</v>
      </c>
      <c r="H3" s="49">
        <v>2012</v>
      </c>
      <c r="I3" s="16">
        <v>160</v>
      </c>
      <c r="J3" s="84">
        <v>297</v>
      </c>
      <c r="K3" s="84">
        <v>519</v>
      </c>
      <c r="L3" s="84">
        <v>104</v>
      </c>
      <c r="M3" s="84">
        <v>0</v>
      </c>
      <c r="N3" s="84">
        <v>0</v>
      </c>
      <c r="P3" s="35">
        <v>2012</v>
      </c>
      <c r="Q3" s="70">
        <v>2</v>
      </c>
      <c r="R3" s="70">
        <v>453</v>
      </c>
      <c r="T3" s="49">
        <v>2012</v>
      </c>
      <c r="U3" s="69">
        <v>0</v>
      </c>
      <c r="V3" s="70">
        <v>3681</v>
      </c>
      <c r="W3" s="70"/>
      <c r="X3" s="70"/>
      <c r="Y3" s="70">
        <v>1</v>
      </c>
      <c r="AA3" s="49">
        <v>2012</v>
      </c>
      <c r="AB3" s="16">
        <v>1</v>
      </c>
      <c r="AC3" s="16">
        <v>25</v>
      </c>
      <c r="AD3" s="84">
        <v>0</v>
      </c>
      <c r="AE3" s="84">
        <v>0</v>
      </c>
      <c r="AH3" s="35">
        <v>2012</v>
      </c>
      <c r="AI3" s="84">
        <v>28</v>
      </c>
      <c r="AJ3" s="84">
        <v>28</v>
      </c>
      <c r="AK3" s="142" t="s">
        <v>276</v>
      </c>
      <c r="AL3" s="142" t="s">
        <v>276</v>
      </c>
      <c r="AN3" s="109" t="s">
        <v>41</v>
      </c>
      <c r="AO3" s="189">
        <v>1</v>
      </c>
      <c r="AP3" s="189"/>
      <c r="AR3" s="49">
        <v>2012</v>
      </c>
      <c r="AS3" s="69">
        <v>155</v>
      </c>
      <c r="AT3" s="69">
        <v>6</v>
      </c>
      <c r="AU3" s="69">
        <v>162</v>
      </c>
      <c r="AV3" s="69">
        <v>1</v>
      </c>
      <c r="AW3" s="69">
        <v>144</v>
      </c>
      <c r="AX3" s="69">
        <v>0</v>
      </c>
      <c r="AZ3" s="174"/>
      <c r="BA3" s="30" t="s">
        <v>5</v>
      </c>
      <c r="BB3" s="30" t="s">
        <v>5</v>
      </c>
      <c r="BC3" s="30" t="s">
        <v>5</v>
      </c>
      <c r="BD3" s="30" t="s">
        <v>5</v>
      </c>
      <c r="BE3" s="30" t="s">
        <v>6</v>
      </c>
      <c r="BG3" s="173"/>
      <c r="BH3" s="28" t="s">
        <v>97</v>
      </c>
      <c r="BI3" s="28" t="s">
        <v>97</v>
      </c>
      <c r="BJ3" s="28" t="s">
        <v>38</v>
      </c>
      <c r="BL3" s="173"/>
      <c r="BM3" s="110" t="s">
        <v>3</v>
      </c>
    </row>
    <row r="4" spans="1:65" ht="22.5" customHeight="1">
      <c r="A4" s="35">
        <v>2013</v>
      </c>
      <c r="B4" s="16">
        <v>2</v>
      </c>
      <c r="C4" s="16">
        <v>54</v>
      </c>
      <c r="E4" s="49">
        <v>2013</v>
      </c>
      <c r="F4" s="137">
        <v>57</v>
      </c>
      <c r="H4" s="49">
        <v>2013</v>
      </c>
      <c r="I4" s="16">
        <v>26</v>
      </c>
      <c r="J4" s="84">
        <v>238</v>
      </c>
      <c r="K4" s="84">
        <v>600</v>
      </c>
      <c r="L4" s="84">
        <v>14</v>
      </c>
      <c r="M4" s="84">
        <v>0</v>
      </c>
      <c r="N4" s="84">
        <v>0</v>
      </c>
      <c r="P4" s="35">
        <v>2013</v>
      </c>
      <c r="Q4" s="70">
        <v>2</v>
      </c>
      <c r="R4" s="70">
        <v>467.5</v>
      </c>
      <c r="T4" s="49">
        <v>2013</v>
      </c>
      <c r="U4" s="69">
        <v>0</v>
      </c>
      <c r="V4" s="70"/>
      <c r="W4" s="70"/>
      <c r="X4" s="70"/>
      <c r="Y4" s="70">
        <v>1</v>
      </c>
      <c r="AA4" s="49">
        <v>2013</v>
      </c>
      <c r="AB4" s="16">
        <v>1</v>
      </c>
      <c r="AC4" s="16">
        <v>28</v>
      </c>
      <c r="AD4" s="84">
        <v>0</v>
      </c>
      <c r="AE4" s="84">
        <v>0</v>
      </c>
      <c r="AH4" s="35">
        <v>2013</v>
      </c>
      <c r="AI4" s="84">
        <v>28</v>
      </c>
      <c r="AJ4" s="84">
        <v>28</v>
      </c>
      <c r="AK4" s="142" t="s">
        <v>276</v>
      </c>
      <c r="AL4" s="142" t="s">
        <v>276</v>
      </c>
      <c r="AN4" s="109" t="s">
        <v>42</v>
      </c>
      <c r="AO4" s="189">
        <v>2</v>
      </c>
      <c r="AP4" s="189"/>
      <c r="AR4" s="49">
        <v>2013</v>
      </c>
      <c r="AS4" s="69">
        <v>166</v>
      </c>
      <c r="AT4" s="69">
        <v>6</v>
      </c>
      <c r="AU4" s="69">
        <v>162</v>
      </c>
      <c r="AV4" s="69">
        <v>1</v>
      </c>
      <c r="AW4" s="69">
        <v>146</v>
      </c>
      <c r="AX4" s="69">
        <v>0</v>
      </c>
      <c r="AZ4" s="35" t="s">
        <v>153</v>
      </c>
      <c r="BA4" s="69">
        <v>133</v>
      </c>
      <c r="BB4" s="69">
        <v>88</v>
      </c>
      <c r="BC4" s="37">
        <f t="shared" ref="BC4:BC12" si="0">BA4+BB4</f>
        <v>221</v>
      </c>
      <c r="BD4" s="69">
        <v>61</v>
      </c>
      <c r="BE4" s="57">
        <f t="shared" ref="BE4:BE12" si="1">BD4/BC4</f>
        <v>0.27601809954751133</v>
      </c>
      <c r="BG4" s="35" t="s">
        <v>153</v>
      </c>
      <c r="BH4" s="111">
        <v>0</v>
      </c>
      <c r="BI4" s="111">
        <v>11</v>
      </c>
      <c r="BJ4" s="70">
        <v>1</v>
      </c>
      <c r="BL4" s="35" t="s">
        <v>153</v>
      </c>
      <c r="BM4" s="70">
        <v>32</v>
      </c>
    </row>
    <row r="5" spans="1:65" ht="19.5" customHeight="1">
      <c r="A5" s="35">
        <v>2014</v>
      </c>
      <c r="B5" s="16">
        <v>6</v>
      </c>
      <c r="C5" s="16">
        <v>44</v>
      </c>
      <c r="E5" s="49">
        <v>2014</v>
      </c>
      <c r="F5" s="137">
        <v>39</v>
      </c>
      <c r="H5" s="49">
        <v>2014</v>
      </c>
      <c r="I5" s="16">
        <v>31</v>
      </c>
      <c r="J5" s="84">
        <v>237</v>
      </c>
      <c r="K5" s="84">
        <v>591</v>
      </c>
      <c r="L5" s="84">
        <v>149</v>
      </c>
      <c r="M5" s="84">
        <v>0</v>
      </c>
      <c r="N5" s="84">
        <v>0</v>
      </c>
      <c r="P5" s="35">
        <v>2014</v>
      </c>
      <c r="Q5" s="70">
        <v>2</v>
      </c>
      <c r="R5" s="70">
        <v>489</v>
      </c>
      <c r="T5" s="49">
        <v>2014</v>
      </c>
      <c r="U5" s="69">
        <v>0</v>
      </c>
      <c r="V5" s="70">
        <v>3672</v>
      </c>
      <c r="W5" s="70"/>
      <c r="X5" s="70"/>
      <c r="Y5" s="70">
        <v>1</v>
      </c>
      <c r="AA5" s="49">
        <v>2014</v>
      </c>
      <c r="AB5" s="16">
        <v>1</v>
      </c>
      <c r="AC5" s="16">
        <v>28</v>
      </c>
      <c r="AD5" s="84">
        <v>0</v>
      </c>
      <c r="AE5" s="84">
        <v>0</v>
      </c>
      <c r="AH5" s="35">
        <v>2014</v>
      </c>
      <c r="AI5" s="84">
        <v>28</v>
      </c>
      <c r="AJ5" s="84">
        <v>28</v>
      </c>
      <c r="AK5" s="142" t="s">
        <v>276</v>
      </c>
      <c r="AL5" s="142" t="s">
        <v>276</v>
      </c>
      <c r="AN5" s="109" t="s">
        <v>43</v>
      </c>
      <c r="AO5" s="189">
        <v>162</v>
      </c>
      <c r="AP5" s="189"/>
      <c r="AR5" s="49">
        <v>2014</v>
      </c>
      <c r="AS5" s="69">
        <v>169</v>
      </c>
      <c r="AT5" s="69">
        <v>6</v>
      </c>
      <c r="AU5" s="69">
        <v>162</v>
      </c>
      <c r="AV5" s="69">
        <v>1</v>
      </c>
      <c r="AW5" s="69">
        <v>150</v>
      </c>
      <c r="AX5" s="69">
        <v>0</v>
      </c>
      <c r="AZ5" s="35" t="s">
        <v>44</v>
      </c>
      <c r="BA5" s="69">
        <v>146</v>
      </c>
      <c r="BB5" s="69">
        <v>96</v>
      </c>
      <c r="BC5" s="37">
        <f t="shared" si="0"/>
        <v>242</v>
      </c>
      <c r="BD5" s="69">
        <v>46</v>
      </c>
      <c r="BE5" s="57">
        <f t="shared" si="1"/>
        <v>0.19008264462809918</v>
      </c>
      <c r="BG5" s="35" t="s">
        <v>44</v>
      </c>
      <c r="BH5" s="111">
        <v>0</v>
      </c>
      <c r="BI5" s="111">
        <v>12</v>
      </c>
      <c r="BJ5" s="70">
        <v>1</v>
      </c>
      <c r="BL5" s="35" t="s">
        <v>44</v>
      </c>
      <c r="BM5" s="70">
        <v>24</v>
      </c>
    </row>
    <row r="6" spans="1:65" ht="32.25" customHeight="1">
      <c r="A6" s="35">
        <v>2015</v>
      </c>
      <c r="B6" s="16">
        <v>3</v>
      </c>
      <c r="C6" s="16">
        <v>0</v>
      </c>
      <c r="E6" s="49">
        <v>2015</v>
      </c>
      <c r="F6" s="137">
        <v>37</v>
      </c>
      <c r="H6" s="49">
        <v>2015</v>
      </c>
      <c r="I6" s="16">
        <v>302</v>
      </c>
      <c r="J6" s="84">
        <v>185</v>
      </c>
      <c r="K6" s="84">
        <v>633</v>
      </c>
      <c r="L6" s="84" t="s">
        <v>275</v>
      </c>
      <c r="M6" s="84">
        <v>0</v>
      </c>
      <c r="N6" s="84">
        <v>35</v>
      </c>
      <c r="P6" s="35">
        <v>2015</v>
      </c>
      <c r="Q6" s="70">
        <v>2</v>
      </c>
      <c r="R6" s="70">
        <v>510</v>
      </c>
      <c r="T6" s="49">
        <v>2015</v>
      </c>
      <c r="U6" s="69">
        <v>0</v>
      </c>
      <c r="V6" s="70"/>
      <c r="W6" s="70"/>
      <c r="X6" s="70"/>
      <c r="Y6" s="70">
        <v>1</v>
      </c>
      <c r="AA6" s="49">
        <v>2015</v>
      </c>
      <c r="AB6" s="16">
        <v>1</v>
      </c>
      <c r="AC6" s="16">
        <v>28</v>
      </c>
      <c r="AD6" s="84">
        <v>0</v>
      </c>
      <c r="AE6" s="84">
        <v>0</v>
      </c>
      <c r="AH6" s="35">
        <v>2015</v>
      </c>
      <c r="AI6" s="84">
        <v>28</v>
      </c>
      <c r="AJ6" s="84">
        <v>28</v>
      </c>
      <c r="AK6" s="142" t="s">
        <v>276</v>
      </c>
      <c r="AL6" s="142" t="s">
        <v>276</v>
      </c>
      <c r="AN6" s="112" t="s">
        <v>107</v>
      </c>
      <c r="AO6" s="189">
        <v>6</v>
      </c>
      <c r="AP6" s="189"/>
      <c r="AR6" s="49">
        <v>2015</v>
      </c>
      <c r="AS6" s="69">
        <v>140</v>
      </c>
      <c r="AT6" s="69">
        <v>6</v>
      </c>
      <c r="AU6" s="69">
        <v>162</v>
      </c>
      <c r="AV6" s="69">
        <v>1</v>
      </c>
      <c r="AW6" s="69">
        <v>149</v>
      </c>
      <c r="AX6" s="69">
        <v>0</v>
      </c>
      <c r="AZ6" s="35" t="s">
        <v>47</v>
      </c>
      <c r="BA6" s="69">
        <v>141</v>
      </c>
      <c r="BB6" s="69">
        <v>109</v>
      </c>
      <c r="BC6" s="37">
        <f t="shared" si="0"/>
        <v>250</v>
      </c>
      <c r="BD6" s="69">
        <v>99</v>
      </c>
      <c r="BE6" s="57">
        <f t="shared" si="1"/>
        <v>0.39600000000000002</v>
      </c>
      <c r="BG6" s="35" t="s">
        <v>47</v>
      </c>
      <c r="BH6" s="111">
        <v>0</v>
      </c>
      <c r="BI6" s="111">
        <v>13</v>
      </c>
      <c r="BJ6" s="70">
        <v>1</v>
      </c>
      <c r="BL6" s="35" t="s">
        <v>47</v>
      </c>
      <c r="BM6" s="70">
        <v>28</v>
      </c>
    </row>
    <row r="7" spans="1:65" ht="20.25" customHeight="1">
      <c r="A7" s="35">
        <v>2016</v>
      </c>
      <c r="B7" s="16">
        <v>3</v>
      </c>
      <c r="C7" s="16">
        <v>1</v>
      </c>
      <c r="E7" s="49">
        <v>2016</v>
      </c>
      <c r="F7" s="137">
        <v>18</v>
      </c>
      <c r="H7" s="49">
        <v>2016</v>
      </c>
      <c r="I7" s="16">
        <v>904</v>
      </c>
      <c r="J7" s="84">
        <v>173</v>
      </c>
      <c r="K7" s="84">
        <v>649</v>
      </c>
      <c r="L7" s="84" t="s">
        <v>275</v>
      </c>
      <c r="M7" s="84">
        <v>0</v>
      </c>
      <c r="N7" s="84">
        <v>28</v>
      </c>
      <c r="P7" s="35">
        <v>2016</v>
      </c>
      <c r="Q7" s="70">
        <v>2</v>
      </c>
      <c r="R7" s="70">
        <v>529</v>
      </c>
      <c r="T7" s="49">
        <v>2016</v>
      </c>
      <c r="U7" s="69">
        <v>0</v>
      </c>
      <c r="V7" s="70"/>
      <c r="W7" s="70"/>
      <c r="X7" s="70"/>
      <c r="Y7" s="70">
        <v>1</v>
      </c>
      <c r="AA7" s="49">
        <v>2016</v>
      </c>
      <c r="AB7" s="16">
        <v>1</v>
      </c>
      <c r="AC7" s="16">
        <v>28</v>
      </c>
      <c r="AD7" s="84">
        <v>0</v>
      </c>
      <c r="AE7" s="84">
        <v>0</v>
      </c>
      <c r="AH7" s="35">
        <v>2016</v>
      </c>
      <c r="AI7" s="84">
        <v>28</v>
      </c>
      <c r="AJ7" s="84">
        <v>28</v>
      </c>
      <c r="AK7" s="142" t="s">
        <v>276</v>
      </c>
      <c r="AL7" s="142" t="s">
        <v>276</v>
      </c>
      <c r="AN7" s="109" t="s">
        <v>46</v>
      </c>
      <c r="AO7" s="189" t="s">
        <v>277</v>
      </c>
      <c r="AP7" s="189"/>
      <c r="AR7" s="49">
        <v>2016</v>
      </c>
      <c r="AS7" s="69">
        <v>133</v>
      </c>
      <c r="AT7" s="69">
        <v>6</v>
      </c>
      <c r="AU7" s="69">
        <v>162</v>
      </c>
      <c r="AV7" s="69">
        <v>1</v>
      </c>
      <c r="AW7" s="69">
        <v>151</v>
      </c>
      <c r="AX7" s="69">
        <v>0</v>
      </c>
      <c r="AZ7" s="35" t="s">
        <v>49</v>
      </c>
      <c r="BA7" s="69">
        <v>156</v>
      </c>
      <c r="BB7" s="69">
        <v>105</v>
      </c>
      <c r="BC7" s="37">
        <f t="shared" si="0"/>
        <v>261</v>
      </c>
      <c r="BD7" s="69">
        <v>106</v>
      </c>
      <c r="BE7" s="57">
        <f t="shared" si="1"/>
        <v>0.4061302681992337</v>
      </c>
      <c r="BG7" s="35" t="s">
        <v>49</v>
      </c>
      <c r="BH7" s="111">
        <v>0</v>
      </c>
      <c r="BI7" s="111">
        <v>14</v>
      </c>
      <c r="BJ7" s="70">
        <v>1</v>
      </c>
      <c r="BL7" s="35" t="s">
        <v>49</v>
      </c>
      <c r="BM7" s="70">
        <v>18</v>
      </c>
    </row>
    <row r="8" spans="1:65" ht="18" customHeight="1">
      <c r="A8" s="35">
        <v>2017</v>
      </c>
      <c r="B8" s="16">
        <v>4</v>
      </c>
      <c r="C8" s="16">
        <v>2</v>
      </c>
      <c r="E8" s="49">
        <v>2017</v>
      </c>
      <c r="F8" s="16">
        <v>16</v>
      </c>
      <c r="H8" s="49">
        <v>2017</v>
      </c>
      <c r="I8" s="16">
        <v>115</v>
      </c>
      <c r="J8" s="84">
        <v>32</v>
      </c>
      <c r="K8" s="84">
        <v>121</v>
      </c>
      <c r="L8" s="84">
        <v>285</v>
      </c>
      <c r="M8" s="84">
        <v>0</v>
      </c>
      <c r="N8" s="84">
        <v>19</v>
      </c>
      <c r="P8" s="35">
        <v>2017</v>
      </c>
      <c r="Q8" s="70">
        <v>2</v>
      </c>
      <c r="R8" s="70">
        <v>532</v>
      </c>
      <c r="T8" s="49">
        <v>2017</v>
      </c>
      <c r="U8" s="69">
        <v>0</v>
      </c>
      <c r="V8" s="70"/>
      <c r="W8" s="70"/>
      <c r="X8" s="70"/>
      <c r="Y8" s="70">
        <v>1</v>
      </c>
      <c r="AA8" s="49">
        <v>2017</v>
      </c>
      <c r="AB8" s="16">
        <v>1</v>
      </c>
      <c r="AC8" s="16">
        <v>28</v>
      </c>
      <c r="AD8" s="84">
        <v>2</v>
      </c>
      <c r="AE8" s="84">
        <v>0</v>
      </c>
      <c r="AH8" s="35">
        <v>2017</v>
      </c>
      <c r="AI8" s="84">
        <v>28</v>
      </c>
      <c r="AJ8" s="84">
        <v>28</v>
      </c>
      <c r="AK8" s="142" t="s">
        <v>276</v>
      </c>
      <c r="AL8" s="142" t="s">
        <v>276</v>
      </c>
      <c r="AN8" s="109" t="s">
        <v>48</v>
      </c>
      <c r="AO8" s="189" t="s">
        <v>278</v>
      </c>
      <c r="AP8" s="189"/>
      <c r="AR8" s="49">
        <v>2017</v>
      </c>
      <c r="AS8" s="69">
        <v>138</v>
      </c>
      <c r="AT8" s="69">
        <v>6</v>
      </c>
      <c r="AU8" s="69">
        <v>162</v>
      </c>
      <c r="AV8" s="69">
        <v>1</v>
      </c>
      <c r="AW8" s="69">
        <v>142</v>
      </c>
      <c r="AX8" s="69">
        <v>0</v>
      </c>
      <c r="AZ8" s="35" t="s">
        <v>51</v>
      </c>
      <c r="BA8" s="69">
        <v>158</v>
      </c>
      <c r="BB8" s="69">
        <v>124</v>
      </c>
      <c r="BC8" s="37">
        <f t="shared" si="0"/>
        <v>282</v>
      </c>
      <c r="BD8" s="69">
        <v>66</v>
      </c>
      <c r="BE8" s="57">
        <f t="shared" si="1"/>
        <v>0.23404255319148937</v>
      </c>
      <c r="BG8" s="35" t="s">
        <v>51</v>
      </c>
      <c r="BH8" s="111">
        <v>0</v>
      </c>
      <c r="BI8" s="111">
        <v>15</v>
      </c>
      <c r="BJ8" s="70">
        <v>1</v>
      </c>
      <c r="BL8" s="35" t="s">
        <v>51</v>
      </c>
      <c r="BM8" s="70">
        <v>30</v>
      </c>
    </row>
    <row r="9" spans="1:65" ht="20.25" customHeight="1">
      <c r="A9" s="35">
        <v>2018</v>
      </c>
      <c r="B9" s="16">
        <v>5</v>
      </c>
      <c r="C9" s="16">
        <v>0</v>
      </c>
      <c r="E9" s="49">
        <v>2018</v>
      </c>
      <c r="F9" s="16">
        <v>0</v>
      </c>
      <c r="H9" s="49">
        <v>2018</v>
      </c>
      <c r="I9" s="16">
        <v>117</v>
      </c>
      <c r="J9" s="84">
        <v>13</v>
      </c>
      <c r="K9" s="84">
        <v>138</v>
      </c>
      <c r="L9" s="84">
        <v>294</v>
      </c>
      <c r="M9" s="84">
        <v>0</v>
      </c>
      <c r="N9" s="84">
        <v>16</v>
      </c>
      <c r="P9" s="35">
        <v>2018</v>
      </c>
      <c r="Q9" s="70">
        <v>2</v>
      </c>
      <c r="R9" s="70">
        <v>575</v>
      </c>
      <c r="T9" s="49">
        <v>2018</v>
      </c>
      <c r="U9" s="69">
        <v>0</v>
      </c>
      <c r="V9" s="70"/>
      <c r="W9" s="70"/>
      <c r="X9" s="70"/>
      <c r="Y9" s="70">
        <v>1</v>
      </c>
      <c r="AA9" s="49">
        <v>2018</v>
      </c>
      <c r="AB9" s="16">
        <v>1</v>
      </c>
      <c r="AC9" s="16">
        <v>26</v>
      </c>
      <c r="AD9" s="84">
        <v>3</v>
      </c>
      <c r="AE9" s="84">
        <v>0</v>
      </c>
      <c r="AH9" s="35">
        <v>2018</v>
      </c>
      <c r="AI9" s="84">
        <v>28</v>
      </c>
      <c r="AJ9" s="84">
        <v>28</v>
      </c>
      <c r="AK9" s="142" t="s">
        <v>276</v>
      </c>
      <c r="AL9" s="142" t="s">
        <v>276</v>
      </c>
      <c r="AN9" s="34" t="s">
        <v>50</v>
      </c>
      <c r="AO9" s="34" t="s">
        <v>3</v>
      </c>
      <c r="AP9" s="113" t="s">
        <v>40</v>
      </c>
      <c r="AR9" s="49">
        <v>2018</v>
      </c>
      <c r="AS9" s="69">
        <v>159</v>
      </c>
      <c r="AT9" s="69">
        <v>6</v>
      </c>
      <c r="AU9" s="69">
        <v>162</v>
      </c>
      <c r="AV9" s="69">
        <v>1</v>
      </c>
      <c r="AW9" s="69">
        <v>139</v>
      </c>
      <c r="AX9" s="69">
        <v>0</v>
      </c>
      <c r="AZ9" s="35" t="s">
        <v>53</v>
      </c>
      <c r="BA9" s="16">
        <v>144</v>
      </c>
      <c r="BB9" s="16">
        <v>128</v>
      </c>
      <c r="BC9" s="37">
        <f t="shared" si="0"/>
        <v>272</v>
      </c>
      <c r="BD9" s="16">
        <v>83</v>
      </c>
      <c r="BE9" s="57">
        <f t="shared" si="1"/>
        <v>0.30514705882352944</v>
      </c>
      <c r="BG9" s="35" t="s">
        <v>53</v>
      </c>
      <c r="BH9" s="111">
        <v>0</v>
      </c>
      <c r="BI9" s="111">
        <v>14</v>
      </c>
      <c r="BJ9" s="70">
        <v>1</v>
      </c>
      <c r="BL9" s="35" t="s">
        <v>53</v>
      </c>
      <c r="BM9" s="17">
        <v>31</v>
      </c>
    </row>
    <row r="10" spans="1:65">
      <c r="A10" s="35">
        <v>2019</v>
      </c>
      <c r="B10" s="16">
        <v>4</v>
      </c>
      <c r="C10" s="16">
        <v>1</v>
      </c>
      <c r="E10" s="49">
        <v>2019</v>
      </c>
      <c r="F10" s="16">
        <v>0</v>
      </c>
      <c r="H10" s="49">
        <v>2019</v>
      </c>
      <c r="I10" s="16">
        <v>72</v>
      </c>
      <c r="J10" s="84">
        <v>5</v>
      </c>
      <c r="K10" s="84">
        <v>129</v>
      </c>
      <c r="L10" s="84">
        <v>287</v>
      </c>
      <c r="M10" s="84">
        <v>0</v>
      </c>
      <c r="N10" s="84">
        <v>14</v>
      </c>
      <c r="P10" s="35">
        <v>2019</v>
      </c>
      <c r="Q10" s="70">
        <v>2</v>
      </c>
      <c r="R10" s="70">
        <v>588</v>
      </c>
      <c r="T10" s="49">
        <v>2019</v>
      </c>
      <c r="U10" s="69">
        <v>0</v>
      </c>
      <c r="V10" s="70"/>
      <c r="W10" s="70"/>
      <c r="X10" s="70"/>
      <c r="Y10" s="70">
        <v>1</v>
      </c>
      <c r="AA10" s="49">
        <v>2019</v>
      </c>
      <c r="AB10" s="16">
        <v>1</v>
      </c>
      <c r="AC10" s="16">
        <v>22</v>
      </c>
      <c r="AD10" s="84">
        <v>2</v>
      </c>
      <c r="AE10" s="84">
        <v>0</v>
      </c>
      <c r="AH10" s="35">
        <v>2019</v>
      </c>
      <c r="AI10" s="84">
        <v>28</v>
      </c>
      <c r="AJ10" s="84">
        <v>28</v>
      </c>
      <c r="AK10" s="142" t="s">
        <v>276</v>
      </c>
      <c r="AL10" s="142" t="s">
        <v>276</v>
      </c>
      <c r="AN10" s="109" t="s">
        <v>52</v>
      </c>
      <c r="AO10" s="65">
        <v>13</v>
      </c>
      <c r="AP10" s="65">
        <v>2</v>
      </c>
      <c r="AR10" s="49">
        <v>2019</v>
      </c>
      <c r="AS10" s="69">
        <v>187</v>
      </c>
      <c r="AT10" s="69">
        <v>6</v>
      </c>
      <c r="AU10" s="69">
        <v>162</v>
      </c>
      <c r="AV10" s="69">
        <v>1</v>
      </c>
      <c r="AW10" s="69">
        <v>150</v>
      </c>
      <c r="AX10" s="69">
        <v>0</v>
      </c>
      <c r="AZ10" s="35" t="s">
        <v>281</v>
      </c>
      <c r="BA10" s="16">
        <v>153</v>
      </c>
      <c r="BB10" s="16">
        <v>132</v>
      </c>
      <c r="BC10" s="37">
        <f t="shared" si="0"/>
        <v>285</v>
      </c>
      <c r="BD10" s="16">
        <v>105</v>
      </c>
      <c r="BE10" s="57">
        <f t="shared" si="1"/>
        <v>0.36842105263157893</v>
      </c>
      <c r="BG10" s="35" t="s">
        <v>281</v>
      </c>
      <c r="BH10" s="111">
        <v>0</v>
      </c>
      <c r="BI10" s="111">
        <v>14</v>
      </c>
      <c r="BJ10" s="70">
        <v>1</v>
      </c>
      <c r="BL10" s="35" t="s">
        <v>281</v>
      </c>
      <c r="BM10" s="17">
        <v>27</v>
      </c>
    </row>
    <row r="11" spans="1:65">
      <c r="A11" s="19" t="s">
        <v>150</v>
      </c>
      <c r="E11" s="19" t="s">
        <v>56</v>
      </c>
      <c r="H11" s="19" t="s">
        <v>56</v>
      </c>
      <c r="P11" s="19" t="s">
        <v>57</v>
      </c>
      <c r="T11" s="19" t="s">
        <v>57</v>
      </c>
      <c r="AA11" s="49">
        <v>2020</v>
      </c>
      <c r="AB11" s="16">
        <v>1</v>
      </c>
      <c r="AC11" s="16">
        <v>22</v>
      </c>
      <c r="AD11" s="84">
        <v>2</v>
      </c>
      <c r="AE11" s="84">
        <v>0</v>
      </c>
      <c r="AH11" s="35">
        <v>2020</v>
      </c>
      <c r="AI11" s="84">
        <v>28</v>
      </c>
      <c r="AJ11" s="84">
        <v>28</v>
      </c>
      <c r="AK11" s="142" t="s">
        <v>276</v>
      </c>
      <c r="AL11" s="142" t="s">
        <v>276</v>
      </c>
      <c r="AN11" s="109" t="s">
        <v>55</v>
      </c>
      <c r="AO11" s="65">
        <v>9</v>
      </c>
      <c r="AP11" s="65">
        <v>0</v>
      </c>
      <c r="AR11" s="49">
        <v>2020</v>
      </c>
      <c r="AS11" s="69">
        <v>192</v>
      </c>
      <c r="AT11" s="69">
        <v>6</v>
      </c>
      <c r="AU11" s="69">
        <v>162</v>
      </c>
      <c r="AV11" s="69">
        <v>1</v>
      </c>
      <c r="AW11" s="69">
        <v>160</v>
      </c>
      <c r="AX11" s="69">
        <v>0</v>
      </c>
      <c r="AZ11" s="35" t="s">
        <v>282</v>
      </c>
      <c r="BA11" s="16">
        <v>151</v>
      </c>
      <c r="BB11" s="16">
        <v>143</v>
      </c>
      <c r="BC11" s="37">
        <f t="shared" si="0"/>
        <v>294</v>
      </c>
      <c r="BD11" s="16">
        <v>121</v>
      </c>
      <c r="BE11" s="57">
        <f t="shared" si="1"/>
        <v>0.41156462585034015</v>
      </c>
      <c r="BG11" s="35" t="s">
        <v>282</v>
      </c>
      <c r="BH11" s="111">
        <v>0</v>
      </c>
      <c r="BI11" s="111">
        <v>15</v>
      </c>
      <c r="BJ11" s="70">
        <v>1</v>
      </c>
      <c r="BL11" s="35" t="s">
        <v>282</v>
      </c>
      <c r="BM11" s="17">
        <v>34</v>
      </c>
    </row>
    <row r="12" spans="1:65">
      <c r="AA12" s="54" t="s">
        <v>152</v>
      </c>
      <c r="AH12" s="19" t="s">
        <v>58</v>
      </c>
      <c r="AN12" s="109" t="s">
        <v>45</v>
      </c>
      <c r="AO12" s="65">
        <v>0</v>
      </c>
      <c r="AP12" s="65">
        <v>0</v>
      </c>
      <c r="AR12" s="19" t="s">
        <v>152</v>
      </c>
      <c r="AZ12" s="35" t="s">
        <v>283</v>
      </c>
      <c r="BA12" s="16">
        <v>131</v>
      </c>
      <c r="BB12" s="16">
        <v>157</v>
      </c>
      <c r="BC12" s="37">
        <f t="shared" si="0"/>
        <v>288</v>
      </c>
      <c r="BD12" s="16">
        <v>107</v>
      </c>
      <c r="BE12" s="57">
        <f t="shared" si="1"/>
        <v>0.37152777777777779</v>
      </c>
      <c r="BG12" s="35" t="s">
        <v>283</v>
      </c>
      <c r="BH12" s="111">
        <v>0</v>
      </c>
      <c r="BI12" s="111">
        <v>15</v>
      </c>
      <c r="BJ12" s="70">
        <v>1</v>
      </c>
      <c r="BL12" s="35" t="s">
        <v>283</v>
      </c>
      <c r="BM12" s="17">
        <v>36</v>
      </c>
    </row>
    <row r="13" spans="1:65">
      <c r="AN13" s="109" t="s">
        <v>59</v>
      </c>
      <c r="AO13" s="65">
        <v>6</v>
      </c>
      <c r="AP13" s="65">
        <v>0</v>
      </c>
      <c r="AZ13" s="19" t="s">
        <v>150</v>
      </c>
      <c r="BG13" s="19" t="s">
        <v>150</v>
      </c>
      <c r="BL13" s="19" t="s">
        <v>154</v>
      </c>
    </row>
    <row r="14" spans="1:65">
      <c r="AN14" s="109" t="s">
        <v>54</v>
      </c>
      <c r="AO14" s="65">
        <v>6</v>
      </c>
      <c r="AP14" s="65">
        <v>0</v>
      </c>
    </row>
    <row r="15" spans="1:65">
      <c r="AN15" s="114" t="s">
        <v>57</v>
      </c>
      <c r="AO15" s="114"/>
      <c r="AP15" s="114"/>
    </row>
    <row r="16" spans="1:65">
      <c r="AN16" s="114"/>
      <c r="AO16" s="114"/>
      <c r="AP16" s="114"/>
    </row>
    <row r="18" spans="40:42">
      <c r="AN18" s="150" t="s">
        <v>285</v>
      </c>
    </row>
    <row r="19" spans="40:42">
      <c r="AN19" s="34" t="s">
        <v>37</v>
      </c>
      <c r="AO19" s="188" t="s">
        <v>38</v>
      </c>
      <c r="AP19" s="188"/>
    </row>
    <row r="20" spans="40:42" ht="14.45" customHeight="1">
      <c r="AN20" s="109" t="s">
        <v>41</v>
      </c>
      <c r="AO20" s="189">
        <v>1</v>
      </c>
      <c r="AP20" s="189"/>
    </row>
    <row r="21" spans="40:42">
      <c r="AN21" s="109" t="s">
        <v>42</v>
      </c>
      <c r="AO21" s="189">
        <v>2</v>
      </c>
      <c r="AP21" s="189"/>
    </row>
    <row r="22" spans="40:42">
      <c r="AN22" s="109" t="s">
        <v>43</v>
      </c>
      <c r="AO22" s="189">
        <v>162</v>
      </c>
      <c r="AP22" s="189"/>
    </row>
    <row r="23" spans="40:42" ht="30">
      <c r="AN23" s="112" t="s">
        <v>107</v>
      </c>
      <c r="AO23" s="189">
        <v>6</v>
      </c>
      <c r="AP23" s="189"/>
    </row>
    <row r="24" spans="40:42">
      <c r="AN24" s="109" t="s">
        <v>46</v>
      </c>
      <c r="AO24" s="189" t="s">
        <v>277</v>
      </c>
      <c r="AP24" s="189"/>
    </row>
    <row r="25" spans="40:42">
      <c r="AN25" s="109" t="s">
        <v>48</v>
      </c>
      <c r="AO25" s="189" t="s">
        <v>278</v>
      </c>
      <c r="AP25" s="189"/>
    </row>
    <row r="26" spans="40:42">
      <c r="AN26" s="34" t="s">
        <v>50</v>
      </c>
      <c r="AO26" s="34" t="s">
        <v>3</v>
      </c>
      <c r="AP26" s="113" t="s">
        <v>40</v>
      </c>
    </row>
    <row r="27" spans="40:42">
      <c r="AN27" s="109" t="s">
        <v>52</v>
      </c>
      <c r="AO27" s="65">
        <v>13</v>
      </c>
      <c r="AP27" s="65">
        <v>0</v>
      </c>
    </row>
    <row r="28" spans="40:42" ht="14.45" customHeight="1">
      <c r="AN28" s="109" t="s">
        <v>55</v>
      </c>
      <c r="AO28" s="65">
        <v>13</v>
      </c>
      <c r="AP28" s="65">
        <v>0</v>
      </c>
    </row>
    <row r="29" spans="40:42">
      <c r="AN29" s="109" t="s">
        <v>45</v>
      </c>
      <c r="AO29" s="65">
        <v>1</v>
      </c>
      <c r="AP29" s="65">
        <v>0</v>
      </c>
    </row>
    <row r="30" spans="40:42">
      <c r="AN30" s="109" t="s">
        <v>59</v>
      </c>
      <c r="AO30" s="65">
        <v>6</v>
      </c>
      <c r="AP30" s="65">
        <v>0</v>
      </c>
    </row>
    <row r="31" spans="40:42">
      <c r="AN31" s="109" t="s">
        <v>54</v>
      </c>
      <c r="AO31" s="65">
        <v>3</v>
      </c>
      <c r="AP31" s="65">
        <v>0</v>
      </c>
    </row>
    <row r="35" spans="40:42">
      <c r="AN35" s="150" t="s">
        <v>286</v>
      </c>
    </row>
    <row r="36" spans="40:42">
      <c r="AN36" s="34" t="s">
        <v>37</v>
      </c>
      <c r="AO36" s="188" t="s">
        <v>38</v>
      </c>
      <c r="AP36" s="188"/>
    </row>
    <row r="37" spans="40:42">
      <c r="AN37" s="109" t="s">
        <v>41</v>
      </c>
      <c r="AO37" s="189">
        <v>1</v>
      </c>
      <c r="AP37" s="189"/>
    </row>
    <row r="38" spans="40:42">
      <c r="AN38" s="109" t="s">
        <v>42</v>
      </c>
      <c r="AO38" s="189">
        <v>2</v>
      </c>
      <c r="AP38" s="189"/>
    </row>
    <row r="39" spans="40:42">
      <c r="AN39" s="109" t="s">
        <v>43</v>
      </c>
      <c r="AO39" s="189">
        <v>162</v>
      </c>
      <c r="AP39" s="189"/>
    </row>
    <row r="40" spans="40:42" ht="30">
      <c r="AN40" s="112" t="s">
        <v>107</v>
      </c>
      <c r="AO40" s="189">
        <v>6</v>
      </c>
      <c r="AP40" s="189"/>
    </row>
    <row r="41" spans="40:42">
      <c r="AN41" s="109" t="s">
        <v>46</v>
      </c>
      <c r="AO41" s="189" t="s">
        <v>277</v>
      </c>
      <c r="AP41" s="189"/>
    </row>
    <row r="42" spans="40:42">
      <c r="AN42" s="109" t="s">
        <v>48</v>
      </c>
      <c r="AO42" s="189" t="s">
        <v>287</v>
      </c>
      <c r="AP42" s="189"/>
    </row>
    <row r="43" spans="40:42">
      <c r="AN43" s="34" t="s">
        <v>50</v>
      </c>
      <c r="AO43" s="34" t="s">
        <v>3</v>
      </c>
      <c r="AP43" s="113" t="s">
        <v>40</v>
      </c>
    </row>
    <row r="44" spans="40:42">
      <c r="AN44" s="109" t="s">
        <v>52</v>
      </c>
      <c r="AO44" s="65">
        <v>13</v>
      </c>
      <c r="AP44" s="65">
        <v>0</v>
      </c>
    </row>
    <row r="45" spans="40:42">
      <c r="AN45" s="109" t="s">
        <v>55</v>
      </c>
      <c r="AO45" s="65">
        <v>13</v>
      </c>
      <c r="AP45" s="65">
        <v>0</v>
      </c>
    </row>
    <row r="46" spans="40:42">
      <c r="AN46" s="109" t="s">
        <v>45</v>
      </c>
      <c r="AO46" s="65">
        <v>1</v>
      </c>
      <c r="AP46" s="65">
        <v>0</v>
      </c>
    </row>
    <row r="47" spans="40:42">
      <c r="AN47" s="109" t="s">
        <v>59</v>
      </c>
      <c r="AO47" s="65">
        <v>7</v>
      </c>
      <c r="AP47" s="65">
        <v>0</v>
      </c>
    </row>
    <row r="48" spans="40:42">
      <c r="AN48" s="109" t="s">
        <v>54</v>
      </c>
      <c r="AO48" s="65">
        <v>4</v>
      </c>
      <c r="AP48" s="65">
        <v>0</v>
      </c>
    </row>
  </sheetData>
  <mergeCells count="37">
    <mergeCell ref="BL2:BL3"/>
    <mergeCell ref="AO2:AP2"/>
    <mergeCell ref="AZ2:AZ3"/>
    <mergeCell ref="BG2:BG3"/>
    <mergeCell ref="AZ1:BE1"/>
    <mergeCell ref="BG1:BJ1"/>
    <mergeCell ref="BL1:BM1"/>
    <mergeCell ref="AN1:AP1"/>
    <mergeCell ref="AR1:AX1"/>
    <mergeCell ref="AO8:AP8"/>
    <mergeCell ref="AO4:AP4"/>
    <mergeCell ref="AO5:AP5"/>
    <mergeCell ref="BD2:BE2"/>
    <mergeCell ref="AO3:AP3"/>
    <mergeCell ref="A1:C1"/>
    <mergeCell ref="E1:F1"/>
    <mergeCell ref="H1:N1"/>
    <mergeCell ref="P1:R1"/>
    <mergeCell ref="T1:X1"/>
    <mergeCell ref="AA1:AE1"/>
    <mergeCell ref="AO21:AP21"/>
    <mergeCell ref="AO22:AP22"/>
    <mergeCell ref="AO23:AP23"/>
    <mergeCell ref="AO25:AP25"/>
    <mergeCell ref="AO24:AP24"/>
    <mergeCell ref="AH1:AL1"/>
    <mergeCell ref="AO19:AP19"/>
    <mergeCell ref="AO20:AP20"/>
    <mergeCell ref="AO6:AP6"/>
    <mergeCell ref="AO7:AP7"/>
    <mergeCell ref="AO36:AP36"/>
    <mergeCell ref="AO41:AP41"/>
    <mergeCell ref="AO42:AP42"/>
    <mergeCell ref="AO37:AP37"/>
    <mergeCell ref="AO38:AP38"/>
    <mergeCell ref="AO39:AP39"/>
    <mergeCell ref="AO40:AP40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zoomScaleNormal="100" workbookViewId="0">
      <selection activeCell="A13" sqref="A13"/>
    </sheetView>
  </sheetViews>
  <sheetFormatPr defaultRowHeight="15"/>
  <cols>
    <col min="2" max="2" width="14" customWidth="1"/>
    <col min="3" max="3" width="14.85546875" customWidth="1"/>
    <col min="4" max="4" width="12.42578125" customWidth="1"/>
    <col min="5" max="5" width="12.5703125" customWidth="1"/>
    <col min="6" max="6" width="12.42578125" customWidth="1"/>
    <col min="7" max="7" width="13.42578125" customWidth="1"/>
    <col min="10" max="10" width="19.85546875" customWidth="1"/>
    <col min="11" max="11" width="20" customWidth="1"/>
    <col min="12" max="12" width="21.85546875" customWidth="1"/>
  </cols>
  <sheetData>
    <row r="1" spans="1:12" s="1" customFormat="1">
      <c r="A1" s="192" t="s">
        <v>61</v>
      </c>
      <c r="B1" s="192"/>
      <c r="C1" s="192"/>
      <c r="D1" s="192"/>
      <c r="E1" s="192"/>
      <c r="F1" s="192"/>
      <c r="G1" s="192"/>
      <c r="I1" s="192" t="s">
        <v>62</v>
      </c>
      <c r="J1" s="192"/>
      <c r="K1" s="192"/>
      <c r="L1" s="192"/>
    </row>
    <row r="2" spans="1:12" ht="30">
      <c r="A2" s="193" t="s">
        <v>90</v>
      </c>
      <c r="B2" s="194" t="s">
        <v>63</v>
      </c>
      <c r="C2" s="194"/>
      <c r="D2" s="195" t="s">
        <v>64</v>
      </c>
      <c r="E2" s="196"/>
      <c r="F2" s="197" t="s">
        <v>65</v>
      </c>
      <c r="G2" s="197"/>
      <c r="I2" s="12" t="s">
        <v>90</v>
      </c>
      <c r="J2" s="11" t="s">
        <v>137</v>
      </c>
      <c r="K2" s="7" t="s">
        <v>66</v>
      </c>
      <c r="L2" s="7" t="s">
        <v>134</v>
      </c>
    </row>
    <row r="3" spans="1:12" ht="30">
      <c r="A3" s="193"/>
      <c r="B3" s="27" t="s">
        <v>168</v>
      </c>
      <c r="C3" s="27" t="s">
        <v>169</v>
      </c>
      <c r="D3" s="11" t="s">
        <v>114</v>
      </c>
      <c r="E3" s="11" t="s">
        <v>113</v>
      </c>
      <c r="F3" s="11" t="s">
        <v>135</v>
      </c>
      <c r="G3" s="11" t="s">
        <v>136</v>
      </c>
      <c r="I3" s="3">
        <v>2012</v>
      </c>
      <c r="J3" s="4">
        <v>2</v>
      </c>
      <c r="K3" s="4">
        <v>157</v>
      </c>
      <c r="L3" s="8">
        <f t="shared" ref="L3:L8" si="0">K3/J3</f>
        <v>78.5</v>
      </c>
    </row>
    <row r="4" spans="1:12">
      <c r="A4" s="3">
        <v>2012</v>
      </c>
      <c r="B4" s="14">
        <f ca="1">allaskeresok!B5</f>
        <v>1522</v>
      </c>
      <c r="C4" s="13">
        <f ca="1">allaskeresok!C5</f>
        <v>1442</v>
      </c>
      <c r="D4" s="14">
        <f t="shared" ref="D4:E10" si="1">SUM(B4-F4)</f>
        <v>1471</v>
      </c>
      <c r="E4" s="14">
        <f t="shared" si="1"/>
        <v>1396</v>
      </c>
      <c r="F4" s="14">
        <v>51</v>
      </c>
      <c r="G4" s="14">
        <v>46</v>
      </c>
      <c r="I4" s="3">
        <v>2013</v>
      </c>
      <c r="J4" s="4">
        <v>2</v>
      </c>
      <c r="K4" s="4">
        <v>119</v>
      </c>
      <c r="L4" s="8">
        <f t="shared" si="0"/>
        <v>59.5</v>
      </c>
    </row>
    <row r="5" spans="1:12">
      <c r="A5" s="3">
        <v>2013</v>
      </c>
      <c r="B5" s="14">
        <f ca="1">allaskeresok!B6</f>
        <v>1548</v>
      </c>
      <c r="C5" s="13">
        <f ca="1">allaskeresok!C6</f>
        <v>1455</v>
      </c>
      <c r="D5" s="14">
        <f t="shared" si="1"/>
        <v>1524</v>
      </c>
      <c r="E5" s="14">
        <f t="shared" si="1"/>
        <v>1412</v>
      </c>
      <c r="F5" s="14">
        <v>24</v>
      </c>
      <c r="G5" s="14">
        <v>43</v>
      </c>
      <c r="I5" s="3">
        <v>2014</v>
      </c>
      <c r="J5" s="4">
        <v>2</v>
      </c>
      <c r="K5" s="4">
        <v>105</v>
      </c>
      <c r="L5" s="8">
        <f t="shared" si="0"/>
        <v>52.5</v>
      </c>
    </row>
    <row r="6" spans="1:12">
      <c r="A6" s="3">
        <v>2014</v>
      </c>
      <c r="B6" s="14">
        <f ca="1">allaskeresok!B7</f>
        <v>1538</v>
      </c>
      <c r="C6" s="13">
        <f ca="1">allaskeresok!C7</f>
        <v>1460</v>
      </c>
      <c r="D6" s="14">
        <f t="shared" si="1"/>
        <v>1522</v>
      </c>
      <c r="E6" s="14">
        <f t="shared" si="1"/>
        <v>1415</v>
      </c>
      <c r="F6" s="14">
        <v>16</v>
      </c>
      <c r="G6" s="14">
        <v>45</v>
      </c>
      <c r="I6" s="3">
        <v>2015</v>
      </c>
      <c r="J6" s="4">
        <v>2</v>
      </c>
      <c r="K6" s="4">
        <v>121</v>
      </c>
      <c r="L6" s="8">
        <f t="shared" si="0"/>
        <v>60.5</v>
      </c>
    </row>
    <row r="7" spans="1:12">
      <c r="A7" s="3">
        <v>2015</v>
      </c>
      <c r="B7" s="14">
        <f ca="1">allaskeresok!B8</f>
        <v>1555</v>
      </c>
      <c r="C7" s="13">
        <f ca="1">allaskeresok!C8</f>
        <v>1458</v>
      </c>
      <c r="D7" s="14">
        <f t="shared" si="1"/>
        <v>1535</v>
      </c>
      <c r="E7" s="14">
        <f t="shared" si="1"/>
        <v>1440</v>
      </c>
      <c r="F7" s="14">
        <v>20</v>
      </c>
      <c r="G7" s="14">
        <v>18</v>
      </c>
      <c r="I7" s="3">
        <v>2016</v>
      </c>
      <c r="J7" s="4">
        <v>2</v>
      </c>
      <c r="K7" s="4">
        <v>125</v>
      </c>
      <c r="L7" s="8">
        <f t="shared" si="0"/>
        <v>62.5</v>
      </c>
    </row>
    <row r="8" spans="1:12">
      <c r="A8" s="3">
        <v>2016</v>
      </c>
      <c r="B8" s="14">
        <f ca="1">allaskeresok!B9</f>
        <v>1565</v>
      </c>
      <c r="C8" s="13">
        <f ca="1">allaskeresok!C9</f>
        <v>1471</v>
      </c>
      <c r="D8" s="14">
        <f t="shared" si="1"/>
        <v>1554</v>
      </c>
      <c r="E8" s="14">
        <f t="shared" si="1"/>
        <v>1456</v>
      </c>
      <c r="F8" s="14">
        <v>11</v>
      </c>
      <c r="G8" s="14">
        <v>15</v>
      </c>
      <c r="I8" s="3">
        <v>2017</v>
      </c>
      <c r="J8" s="4">
        <v>2</v>
      </c>
      <c r="K8" s="2">
        <v>133</v>
      </c>
      <c r="L8" s="8">
        <f t="shared" si="0"/>
        <v>66.5</v>
      </c>
    </row>
    <row r="9" spans="1:12">
      <c r="A9" s="3">
        <v>2017</v>
      </c>
      <c r="B9" s="14">
        <f ca="1">allaskeresok!B10</f>
        <v>1570</v>
      </c>
      <c r="C9" s="13">
        <f ca="1">allaskeresok!C10</f>
        <v>1478</v>
      </c>
      <c r="D9" s="14">
        <f t="shared" si="1"/>
        <v>1561</v>
      </c>
      <c r="E9" s="14">
        <f t="shared" si="1"/>
        <v>1457</v>
      </c>
      <c r="F9" s="14">
        <v>9</v>
      </c>
      <c r="G9" s="14">
        <v>21</v>
      </c>
      <c r="I9" s="3">
        <v>2018</v>
      </c>
      <c r="J9" s="4">
        <v>2</v>
      </c>
      <c r="K9" s="2">
        <v>163</v>
      </c>
      <c r="L9" s="8">
        <f>K9/J9</f>
        <v>81.5</v>
      </c>
    </row>
    <row r="10" spans="1:12">
      <c r="A10" s="3">
        <v>2018</v>
      </c>
      <c r="B10" s="14">
        <f ca="1">allaskeresok!B11</f>
        <v>1572</v>
      </c>
      <c r="C10" s="13">
        <f ca="1">allaskeresok!C11</f>
        <v>1479</v>
      </c>
      <c r="D10" s="14">
        <f t="shared" si="1"/>
        <v>1559</v>
      </c>
      <c r="E10" s="14">
        <f t="shared" si="1"/>
        <v>1467</v>
      </c>
      <c r="F10" s="14">
        <v>13</v>
      </c>
      <c r="G10" s="14">
        <v>12</v>
      </c>
      <c r="I10" s="3">
        <v>2019</v>
      </c>
      <c r="J10" s="4">
        <v>2</v>
      </c>
      <c r="K10" s="2">
        <v>126</v>
      </c>
      <c r="L10" s="8">
        <f>K10/J10</f>
        <v>63</v>
      </c>
    </row>
    <row r="11" spans="1:12">
      <c r="A11" t="s">
        <v>67</v>
      </c>
      <c r="I11" t="s">
        <v>68</v>
      </c>
    </row>
  </sheetData>
  <mergeCells count="6">
    <mergeCell ref="I1:L1"/>
    <mergeCell ref="A2:A3"/>
    <mergeCell ref="B2:C2"/>
    <mergeCell ref="D2:E2"/>
    <mergeCell ref="F2:G2"/>
    <mergeCell ref="A1:G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B18"/>
  <sheetViews>
    <sheetView zoomScaleNormal="100" workbookViewId="0">
      <selection activeCell="A11" sqref="A11"/>
    </sheetView>
  </sheetViews>
  <sheetFormatPr defaultRowHeight="15"/>
  <cols>
    <col min="1" max="1" width="9.140625" style="19"/>
    <col min="2" max="2" width="29.85546875" style="19" customWidth="1"/>
    <col min="3" max="3" width="28.5703125" style="19" customWidth="1"/>
    <col min="4" max="4" width="21.42578125" style="19" customWidth="1"/>
    <col min="5" max="5" width="9.140625" style="19"/>
    <col min="6" max="6" width="23.140625" style="19" bestFit="1" customWidth="1"/>
    <col min="7" max="7" width="18" style="19" customWidth="1"/>
    <col min="8" max="8" width="19" style="19" customWidth="1"/>
    <col min="9" max="9" width="15.28515625" style="19" customWidth="1"/>
    <col min="10" max="10" width="14.140625" style="19" customWidth="1"/>
    <col min="11" max="11" width="17.140625" style="19" customWidth="1"/>
    <col min="12" max="13" width="9.140625" style="19"/>
    <col min="14" max="14" width="16.85546875" style="19" customWidth="1"/>
    <col min="15" max="15" width="9.7109375" style="19" customWidth="1"/>
    <col min="16" max="16" width="13.5703125" style="19" customWidth="1"/>
    <col min="17" max="17" width="15.140625" style="19" customWidth="1"/>
    <col min="18" max="18" width="10" style="19" customWidth="1"/>
    <col min="19" max="19" width="15.140625" style="19" customWidth="1"/>
    <col min="20" max="21" width="9.140625" style="19"/>
    <col min="22" max="22" width="25.7109375" style="19" customWidth="1"/>
    <col min="23" max="23" width="18" style="19" customWidth="1"/>
    <col min="24" max="24" width="25.7109375" style="19" customWidth="1"/>
    <col min="25" max="25" width="9.140625" style="19"/>
    <col min="26" max="26" width="13.28515625" style="19" customWidth="1"/>
    <col min="27" max="27" width="51.28515625" style="19" customWidth="1"/>
    <col min="28" max="29" width="9.140625" style="19"/>
    <col min="30" max="30" width="10.5703125" style="19" bestFit="1" customWidth="1"/>
    <col min="31" max="31" width="12.42578125" style="19" bestFit="1" customWidth="1"/>
    <col min="32" max="32" width="16.140625" style="19" customWidth="1"/>
    <col min="33" max="33" width="13" style="19" customWidth="1"/>
    <col min="34" max="34" width="18.85546875" style="19" customWidth="1"/>
    <col min="35" max="35" width="15.42578125" style="19" customWidth="1"/>
    <col min="36" max="36" width="18.5703125" style="19" customWidth="1"/>
    <col min="37" max="38" width="9.140625" style="19"/>
    <col min="39" max="39" width="18.140625" style="19" customWidth="1"/>
    <col min="40" max="40" width="15.85546875" style="19" customWidth="1"/>
    <col min="41" max="41" width="16.42578125" style="19" customWidth="1"/>
    <col min="42" max="42" width="16.85546875" style="19" customWidth="1"/>
    <col min="43" max="43" width="18" style="19" customWidth="1"/>
    <col min="44" max="44" width="9.140625" style="19"/>
    <col min="45" max="45" width="11.28515625" style="19" customWidth="1"/>
    <col min="46" max="46" width="52.28515625" style="19" customWidth="1"/>
    <col min="47" max="48" width="9.140625" style="19"/>
    <col min="49" max="49" width="22.85546875" style="19" bestFit="1" customWidth="1"/>
    <col min="50" max="50" width="25.140625" style="19" bestFit="1" customWidth="1"/>
    <col min="51" max="51" width="16.42578125" style="19" customWidth="1"/>
    <col min="52" max="52" width="16.7109375" style="19" customWidth="1"/>
    <col min="53" max="16384" width="9.140625" style="19"/>
  </cols>
  <sheetData>
    <row r="1" spans="1:54" ht="32.25" customHeight="1">
      <c r="A1" s="162" t="s">
        <v>108</v>
      </c>
      <c r="B1" s="162"/>
      <c r="C1" s="162"/>
      <c r="D1" s="162"/>
      <c r="F1" s="151" t="s">
        <v>264</v>
      </c>
      <c r="G1" s="151"/>
      <c r="H1" s="151"/>
      <c r="I1" s="151"/>
      <c r="J1" s="151"/>
      <c r="K1" s="151"/>
      <c r="M1" s="162" t="s">
        <v>69</v>
      </c>
      <c r="N1" s="162"/>
      <c r="O1" s="162"/>
      <c r="P1" s="162"/>
      <c r="Q1" s="162"/>
      <c r="R1" s="162"/>
      <c r="S1" s="162"/>
      <c r="U1" s="151" t="s">
        <v>155</v>
      </c>
      <c r="V1" s="151"/>
      <c r="W1" s="151"/>
      <c r="X1" s="151"/>
      <c r="Z1" s="151" t="s">
        <v>100</v>
      </c>
      <c r="AA1" s="151"/>
      <c r="AC1" s="162" t="s">
        <v>263</v>
      </c>
      <c r="AD1" s="162"/>
      <c r="AE1" s="162"/>
      <c r="AF1" s="162"/>
      <c r="AG1" s="162"/>
      <c r="AH1" s="162"/>
      <c r="AI1" s="162"/>
      <c r="AJ1" s="162"/>
      <c r="AL1" s="162" t="s">
        <v>265</v>
      </c>
      <c r="AM1" s="162"/>
      <c r="AN1" s="162"/>
      <c r="AO1" s="162"/>
      <c r="AP1" s="162"/>
      <c r="AQ1" s="162"/>
      <c r="AS1" s="151" t="s">
        <v>266</v>
      </c>
      <c r="AT1" s="151"/>
      <c r="AV1" s="162" t="s">
        <v>98</v>
      </c>
      <c r="AW1" s="162"/>
      <c r="AX1" s="162"/>
      <c r="AY1" s="162"/>
      <c r="AZ1" s="162"/>
      <c r="BA1" s="115"/>
      <c r="BB1" s="115"/>
    </row>
    <row r="2" spans="1:54" ht="60" customHeight="1">
      <c r="A2" s="32" t="s">
        <v>90</v>
      </c>
      <c r="B2" s="23" t="s">
        <v>242</v>
      </c>
      <c r="C2" s="23" t="s">
        <v>243</v>
      </c>
      <c r="D2" s="23" t="s">
        <v>112</v>
      </c>
      <c r="F2" s="200" t="s">
        <v>90</v>
      </c>
      <c r="G2" s="116" t="s">
        <v>70</v>
      </c>
      <c r="H2" s="116" t="s">
        <v>71</v>
      </c>
      <c r="I2" s="116" t="s">
        <v>72</v>
      </c>
      <c r="J2" s="116" t="s">
        <v>73</v>
      </c>
      <c r="K2" s="116" t="s">
        <v>15</v>
      </c>
      <c r="M2" s="204" t="s">
        <v>90</v>
      </c>
      <c r="N2" s="116" t="s">
        <v>74</v>
      </c>
      <c r="O2" s="202" t="s">
        <v>244</v>
      </c>
      <c r="P2" s="203"/>
      <c r="Q2" s="116" t="s">
        <v>75</v>
      </c>
      <c r="R2" s="202" t="s">
        <v>262</v>
      </c>
      <c r="S2" s="203"/>
      <c r="U2" s="154" t="s">
        <v>90</v>
      </c>
      <c r="V2" s="23" t="s">
        <v>245</v>
      </c>
      <c r="W2" s="159" t="s">
        <v>246</v>
      </c>
      <c r="X2" s="160"/>
      <c r="Y2" s="117"/>
      <c r="Z2" s="32" t="s">
        <v>90</v>
      </c>
      <c r="AA2" s="23" t="s">
        <v>247</v>
      </c>
      <c r="AC2" s="198" t="s">
        <v>90</v>
      </c>
      <c r="AD2" s="118" t="s">
        <v>76</v>
      </c>
      <c r="AE2" s="118" t="s">
        <v>77</v>
      </c>
      <c r="AF2" s="118" t="s">
        <v>78</v>
      </c>
      <c r="AG2" s="118" t="s">
        <v>79</v>
      </c>
      <c r="AH2" s="118" t="s">
        <v>80</v>
      </c>
      <c r="AI2" s="118" t="s">
        <v>81</v>
      </c>
      <c r="AJ2" s="118" t="s">
        <v>82</v>
      </c>
      <c r="AL2" s="200" t="s">
        <v>90</v>
      </c>
      <c r="AM2" s="116" t="s">
        <v>83</v>
      </c>
      <c r="AN2" s="202" t="s">
        <v>84</v>
      </c>
      <c r="AO2" s="203"/>
      <c r="AP2" s="202" t="s">
        <v>85</v>
      </c>
      <c r="AQ2" s="203"/>
      <c r="AS2" s="32" t="s">
        <v>90</v>
      </c>
      <c r="AT2" s="23" t="s">
        <v>86</v>
      </c>
      <c r="AV2" s="116" t="s">
        <v>90</v>
      </c>
      <c r="AW2" s="116" t="s">
        <v>248</v>
      </c>
      <c r="AX2" s="116" t="s">
        <v>249</v>
      </c>
      <c r="AY2" s="116" t="s">
        <v>250</v>
      </c>
      <c r="AZ2" s="116" t="s">
        <v>251</v>
      </c>
    </row>
    <row r="3" spans="1:54" ht="15" customHeight="1">
      <c r="A3" s="49">
        <v>2012</v>
      </c>
      <c r="B3" s="144">
        <v>439</v>
      </c>
      <c r="C3" s="137">
        <v>609</v>
      </c>
      <c r="D3" s="58">
        <f t="shared" ref="D3:D8" si="0">B3+C3</f>
        <v>1048</v>
      </c>
      <c r="F3" s="201"/>
      <c r="G3" s="116" t="s">
        <v>38</v>
      </c>
      <c r="H3" s="116" t="s">
        <v>38</v>
      </c>
      <c r="I3" s="116" t="s">
        <v>38</v>
      </c>
      <c r="J3" s="116" t="s">
        <v>38</v>
      </c>
      <c r="K3" s="116" t="s">
        <v>38</v>
      </c>
      <c r="M3" s="205"/>
      <c r="N3" s="116" t="s">
        <v>3</v>
      </c>
      <c r="O3" s="116" t="s">
        <v>3</v>
      </c>
      <c r="P3" s="116" t="s">
        <v>6</v>
      </c>
      <c r="Q3" s="116" t="s">
        <v>3</v>
      </c>
      <c r="R3" s="116" t="s">
        <v>3</v>
      </c>
      <c r="S3" s="116" t="s">
        <v>6</v>
      </c>
      <c r="U3" s="155"/>
      <c r="V3" s="32" t="s">
        <v>3</v>
      </c>
      <c r="W3" s="32" t="s">
        <v>3</v>
      </c>
      <c r="X3" s="32" t="s">
        <v>6</v>
      </c>
      <c r="Z3" s="49">
        <v>2012</v>
      </c>
      <c r="AA3" s="16">
        <v>82</v>
      </c>
      <c r="AC3" s="199"/>
      <c r="AD3" s="118" t="s">
        <v>87</v>
      </c>
      <c r="AE3" s="118" t="s">
        <v>87</v>
      </c>
      <c r="AF3" s="118" t="s">
        <v>87</v>
      </c>
      <c r="AG3" s="118" t="s">
        <v>87</v>
      </c>
      <c r="AH3" s="118" t="s">
        <v>87</v>
      </c>
      <c r="AI3" s="118" t="s">
        <v>87</v>
      </c>
      <c r="AJ3" s="118" t="s">
        <v>87</v>
      </c>
      <c r="AL3" s="201"/>
      <c r="AM3" s="116" t="s">
        <v>3</v>
      </c>
      <c r="AN3" s="116" t="s">
        <v>3</v>
      </c>
      <c r="AO3" s="116" t="s">
        <v>6</v>
      </c>
      <c r="AP3" s="116" t="s">
        <v>3</v>
      </c>
      <c r="AQ3" s="116" t="s">
        <v>6</v>
      </c>
      <c r="AS3" s="49">
        <v>2013</v>
      </c>
      <c r="AT3" s="16">
        <v>43</v>
      </c>
      <c r="AV3" s="33">
        <v>2012</v>
      </c>
      <c r="AW3" s="119">
        <v>1</v>
      </c>
      <c r="AX3" s="119">
        <v>12597</v>
      </c>
      <c r="AY3" s="120">
        <v>0</v>
      </c>
      <c r="AZ3" s="120">
        <v>0</v>
      </c>
    </row>
    <row r="4" spans="1:54" ht="15.75">
      <c r="A4" s="49">
        <v>2013</v>
      </c>
      <c r="B4" s="137">
        <v>430</v>
      </c>
      <c r="C4" s="137">
        <v>602</v>
      </c>
      <c r="D4" s="58">
        <f t="shared" si="0"/>
        <v>1032</v>
      </c>
      <c r="F4" s="121">
        <v>2013</v>
      </c>
      <c r="G4" s="122"/>
      <c r="H4" s="122"/>
      <c r="I4" s="122"/>
      <c r="J4" s="122"/>
      <c r="K4" s="123">
        <f t="shared" ref="K4:K10" si="1">SUM(G4:J4)</f>
        <v>0</v>
      </c>
      <c r="M4" s="124">
        <v>2012</v>
      </c>
      <c r="N4" s="125">
        <f ca="1">allaskeresok!I5</f>
        <v>102</v>
      </c>
      <c r="O4" s="125">
        <f ca="1">allaskeresok!N20+allaskeresok!N22</f>
        <v>15.5</v>
      </c>
      <c r="P4" s="126">
        <f t="shared" ref="P4:P9" si="2">O4/N4</f>
        <v>0.15196078431372548</v>
      </c>
      <c r="Q4" s="125">
        <f ca="1">allaskeresok!Z5</f>
        <v>36</v>
      </c>
      <c r="R4" s="145" t="s">
        <v>275</v>
      </c>
      <c r="S4" s="126" t="e">
        <f t="shared" ref="S4:S9" si="3">R4/Q4</f>
        <v>#VALUE!</v>
      </c>
      <c r="U4" s="49">
        <v>2012</v>
      </c>
      <c r="V4" s="16">
        <f ca="1">nepesseg!S3</f>
        <v>581</v>
      </c>
      <c r="W4" s="16">
        <v>0</v>
      </c>
      <c r="X4" s="127">
        <f t="shared" ref="X4:X9" si="4">W4/V4</f>
        <v>0</v>
      </c>
      <c r="Z4" s="49">
        <v>2013</v>
      </c>
      <c r="AA4" s="16">
        <v>83</v>
      </c>
      <c r="AC4" s="128">
        <v>2013</v>
      </c>
      <c r="AD4" s="129">
        <v>10</v>
      </c>
      <c r="AE4" s="129">
        <v>8</v>
      </c>
      <c r="AF4" s="129">
        <v>5</v>
      </c>
      <c r="AG4" s="129">
        <v>3</v>
      </c>
      <c r="AH4" s="129">
        <v>3</v>
      </c>
      <c r="AI4" s="129">
        <v>52</v>
      </c>
      <c r="AJ4" s="129">
        <v>145</v>
      </c>
      <c r="AL4" s="121">
        <v>2013</v>
      </c>
      <c r="AM4" s="125">
        <v>35</v>
      </c>
      <c r="AN4" s="125">
        <v>12</v>
      </c>
      <c r="AO4" s="130">
        <f t="shared" ref="AO4:AO10" si="5">AN4/AM4</f>
        <v>0.34285714285714286</v>
      </c>
      <c r="AP4" s="125">
        <v>12</v>
      </c>
      <c r="AQ4" s="130">
        <f t="shared" ref="AQ4:AQ10" si="6">AP4/AM4</f>
        <v>0.34285714285714286</v>
      </c>
      <c r="AS4" s="49">
        <v>2014</v>
      </c>
      <c r="AT4" s="16">
        <v>46</v>
      </c>
      <c r="AV4" s="33">
        <v>2013</v>
      </c>
      <c r="AW4" s="119">
        <v>1</v>
      </c>
      <c r="AX4" s="119">
        <v>13103</v>
      </c>
      <c r="AY4" s="120">
        <v>0</v>
      </c>
      <c r="AZ4" s="120">
        <v>0</v>
      </c>
    </row>
    <row r="5" spans="1:54" ht="15.75">
      <c r="A5" s="49">
        <v>2014</v>
      </c>
      <c r="B5" s="137">
        <v>429</v>
      </c>
      <c r="C5" s="137">
        <v>599</v>
      </c>
      <c r="D5" s="58">
        <f t="shared" si="0"/>
        <v>1028</v>
      </c>
      <c r="F5" s="121">
        <v>2014</v>
      </c>
      <c r="G5" s="122"/>
      <c r="H5" s="122"/>
      <c r="I5" s="122"/>
      <c r="J5" s="122"/>
      <c r="K5" s="123">
        <f t="shared" si="1"/>
        <v>0</v>
      </c>
      <c r="M5" s="124">
        <v>2013</v>
      </c>
      <c r="N5" s="125">
        <f ca="1">allaskeresok!I6</f>
        <v>63</v>
      </c>
      <c r="O5" s="125">
        <f ca="1">allaskeresok!O20+allaskeresok!O22</f>
        <v>21</v>
      </c>
      <c r="P5" s="126">
        <f t="shared" si="2"/>
        <v>0.33333333333333331</v>
      </c>
      <c r="Q5" s="125">
        <f ca="1">allaskeresok!Z6</f>
        <v>24</v>
      </c>
      <c r="R5" s="145" t="s">
        <v>275</v>
      </c>
      <c r="S5" s="126" t="e">
        <f t="shared" si="3"/>
        <v>#VALUE!</v>
      </c>
      <c r="U5" s="49">
        <v>2013</v>
      </c>
      <c r="V5" s="16">
        <f ca="1">nepesseg!S4</f>
        <v>588</v>
      </c>
      <c r="W5" s="16">
        <v>0</v>
      </c>
      <c r="X5" s="127">
        <f t="shared" si="4"/>
        <v>0</v>
      </c>
      <c r="Z5" s="49">
        <v>2014</v>
      </c>
      <c r="AA5" s="16">
        <v>79</v>
      </c>
      <c r="AC5" s="128">
        <v>2014</v>
      </c>
      <c r="AD5" s="129">
        <v>16</v>
      </c>
      <c r="AE5" s="129">
        <v>8</v>
      </c>
      <c r="AF5" s="129">
        <v>6</v>
      </c>
      <c r="AG5" s="129">
        <v>3</v>
      </c>
      <c r="AH5" s="129">
        <v>2</v>
      </c>
      <c r="AI5" s="129">
        <v>52</v>
      </c>
      <c r="AJ5" s="129">
        <v>146</v>
      </c>
      <c r="AL5" s="121">
        <v>2014</v>
      </c>
      <c r="AM5" s="125">
        <v>32</v>
      </c>
      <c r="AN5" s="125">
        <v>16</v>
      </c>
      <c r="AO5" s="130">
        <f t="shared" si="5"/>
        <v>0.5</v>
      </c>
      <c r="AP5" s="125">
        <v>12</v>
      </c>
      <c r="AQ5" s="130">
        <f t="shared" si="6"/>
        <v>0.375</v>
      </c>
      <c r="AS5" s="49">
        <v>2015</v>
      </c>
      <c r="AT5" s="16">
        <v>48</v>
      </c>
      <c r="AV5" s="33">
        <v>2014</v>
      </c>
      <c r="AW5" s="119">
        <v>1</v>
      </c>
      <c r="AX5" s="119">
        <v>13480</v>
      </c>
      <c r="AY5" s="120">
        <v>0</v>
      </c>
      <c r="AZ5" s="120">
        <v>0</v>
      </c>
    </row>
    <row r="6" spans="1:54" ht="15.75">
      <c r="A6" s="49">
        <v>2015</v>
      </c>
      <c r="B6" s="137">
        <v>426</v>
      </c>
      <c r="C6" s="137">
        <v>599</v>
      </c>
      <c r="D6" s="58">
        <f t="shared" si="0"/>
        <v>1025</v>
      </c>
      <c r="F6" s="121">
        <v>2015</v>
      </c>
      <c r="G6" s="122"/>
      <c r="H6" s="122"/>
      <c r="I6" s="122"/>
      <c r="J6" s="122"/>
      <c r="K6" s="123">
        <f t="shared" si="1"/>
        <v>0</v>
      </c>
      <c r="M6" s="124">
        <v>2014</v>
      </c>
      <c r="N6" s="125">
        <f ca="1">allaskeresok!I7</f>
        <v>51</v>
      </c>
      <c r="O6" s="125">
        <f ca="1">allaskeresok!P20+allaskeresok!P22</f>
        <v>15.5</v>
      </c>
      <c r="P6" s="126">
        <f t="shared" si="2"/>
        <v>0.30392156862745096</v>
      </c>
      <c r="Q6" s="125">
        <f ca="1">allaskeresok!Z7</f>
        <v>17</v>
      </c>
      <c r="R6" s="145" t="s">
        <v>275</v>
      </c>
      <c r="S6" s="126" t="e">
        <f t="shared" si="3"/>
        <v>#VALUE!</v>
      </c>
      <c r="U6" s="49">
        <v>2014</v>
      </c>
      <c r="V6" s="16">
        <f ca="1">nepesseg!S5</f>
        <v>611</v>
      </c>
      <c r="W6" s="16">
        <v>0</v>
      </c>
      <c r="X6" s="127">
        <f t="shared" si="4"/>
        <v>0</v>
      </c>
      <c r="Z6" s="49">
        <v>2015</v>
      </c>
      <c r="AA6" s="16">
        <v>83</v>
      </c>
      <c r="AC6" s="128">
        <v>2015</v>
      </c>
      <c r="AD6" s="129">
        <v>12</v>
      </c>
      <c r="AE6" s="129">
        <v>9</v>
      </c>
      <c r="AF6" s="129">
        <v>10</v>
      </c>
      <c r="AG6" s="129">
        <v>6</v>
      </c>
      <c r="AH6" s="129">
        <v>4</v>
      </c>
      <c r="AI6" s="129">
        <v>56</v>
      </c>
      <c r="AJ6" s="129">
        <v>138</v>
      </c>
      <c r="AL6" s="121">
        <v>2015</v>
      </c>
      <c r="AM6" s="125">
        <v>44</v>
      </c>
      <c r="AN6" s="125">
        <v>14</v>
      </c>
      <c r="AO6" s="130">
        <f t="shared" si="5"/>
        <v>0.31818181818181818</v>
      </c>
      <c r="AP6" s="125">
        <v>14</v>
      </c>
      <c r="AQ6" s="130">
        <f t="shared" si="6"/>
        <v>0.31818181818181818</v>
      </c>
      <c r="AS6" s="49">
        <v>2016</v>
      </c>
      <c r="AT6" s="16">
        <v>49</v>
      </c>
      <c r="AV6" s="33">
        <v>2015</v>
      </c>
      <c r="AW6" s="119">
        <v>1</v>
      </c>
      <c r="AX6" s="119">
        <v>13767</v>
      </c>
      <c r="AY6" s="120">
        <v>0</v>
      </c>
      <c r="AZ6" s="120">
        <v>0</v>
      </c>
    </row>
    <row r="7" spans="1:54" ht="15.75">
      <c r="A7" s="49">
        <v>2016</v>
      </c>
      <c r="B7" s="137">
        <v>430</v>
      </c>
      <c r="C7" s="137">
        <v>598</v>
      </c>
      <c r="D7" s="58">
        <f t="shared" si="0"/>
        <v>1028</v>
      </c>
      <c r="F7" s="121">
        <v>2016</v>
      </c>
      <c r="G7" s="122"/>
      <c r="H7" s="122"/>
      <c r="I7" s="122"/>
      <c r="J7" s="122"/>
      <c r="K7" s="123">
        <f t="shared" si="1"/>
        <v>0</v>
      </c>
      <c r="M7" s="124">
        <v>2015</v>
      </c>
      <c r="N7" s="125">
        <f ca="1">allaskeresok!I8</f>
        <v>38</v>
      </c>
      <c r="O7" s="125">
        <f ca="1">allaskeresok!Q20+allaskeresok!Q22</f>
        <v>13.25</v>
      </c>
      <c r="P7" s="126">
        <f t="shared" si="2"/>
        <v>0.34868421052631576</v>
      </c>
      <c r="Q7" s="125">
        <f ca="1">allaskeresok!Z8</f>
        <v>13</v>
      </c>
      <c r="R7" s="145" t="s">
        <v>275</v>
      </c>
      <c r="S7" s="126" t="e">
        <f t="shared" si="3"/>
        <v>#VALUE!</v>
      </c>
      <c r="U7" s="49">
        <v>2015</v>
      </c>
      <c r="V7" s="16">
        <f ca="1">nepesseg!S6</f>
        <v>647</v>
      </c>
      <c r="W7" s="16">
        <v>0</v>
      </c>
      <c r="X7" s="127">
        <f t="shared" si="4"/>
        <v>0</v>
      </c>
      <c r="Z7" s="49">
        <v>2016</v>
      </c>
      <c r="AA7" s="16">
        <v>80</v>
      </c>
      <c r="AC7" s="128">
        <v>2016</v>
      </c>
      <c r="AD7" s="129">
        <v>10</v>
      </c>
      <c r="AE7" s="129">
        <v>10</v>
      </c>
      <c r="AF7" s="129">
        <v>12</v>
      </c>
      <c r="AG7" s="129">
        <v>8</v>
      </c>
      <c r="AH7" s="129">
        <v>4</v>
      </c>
      <c r="AI7" s="129">
        <v>56</v>
      </c>
      <c r="AJ7" s="129">
        <v>142</v>
      </c>
      <c r="AL7" s="121">
        <v>2016</v>
      </c>
      <c r="AM7" s="125">
        <v>46</v>
      </c>
      <c r="AN7" s="125">
        <v>14</v>
      </c>
      <c r="AO7" s="130">
        <f t="shared" si="5"/>
        <v>0.30434782608695654</v>
      </c>
      <c r="AP7" s="125">
        <v>14</v>
      </c>
      <c r="AQ7" s="130">
        <f t="shared" si="6"/>
        <v>0.30434782608695654</v>
      </c>
      <c r="AS7" s="49">
        <v>2017</v>
      </c>
      <c r="AT7" s="16">
        <v>52</v>
      </c>
      <c r="AV7" s="33">
        <v>2016</v>
      </c>
      <c r="AW7" s="119">
        <v>1</v>
      </c>
      <c r="AX7" s="119">
        <v>14062</v>
      </c>
      <c r="AY7" s="120">
        <v>0</v>
      </c>
      <c r="AZ7" s="120">
        <v>0</v>
      </c>
    </row>
    <row r="8" spans="1:54" ht="15.75">
      <c r="A8" s="49">
        <v>2017</v>
      </c>
      <c r="B8" s="84">
        <v>423</v>
      </c>
      <c r="C8" s="84">
        <v>606</v>
      </c>
      <c r="D8" s="58">
        <f t="shared" si="0"/>
        <v>1029</v>
      </c>
      <c r="F8" s="121">
        <v>2017</v>
      </c>
      <c r="G8" s="122"/>
      <c r="H8" s="122"/>
      <c r="I8" s="122"/>
      <c r="J8" s="122"/>
      <c r="K8" s="123">
        <f t="shared" si="1"/>
        <v>0</v>
      </c>
      <c r="M8" s="124">
        <v>2016</v>
      </c>
      <c r="N8" s="125">
        <f ca="1">allaskeresok!I9</f>
        <v>26</v>
      </c>
      <c r="O8" s="125">
        <f ca="1">allaskeresok!R20+allaskeresok!R22</f>
        <v>10.75</v>
      </c>
      <c r="P8" s="126">
        <f t="shared" si="2"/>
        <v>0.41346153846153844</v>
      </c>
      <c r="Q8" s="125">
        <f ca="1">allaskeresok!Z9</f>
        <v>9</v>
      </c>
      <c r="R8" s="145" t="s">
        <v>275</v>
      </c>
      <c r="S8" s="126" t="e">
        <f t="shared" si="3"/>
        <v>#VALUE!</v>
      </c>
      <c r="U8" s="49">
        <v>2016</v>
      </c>
      <c r="V8" s="16">
        <f ca="1">nepesseg!S7</f>
        <v>616</v>
      </c>
      <c r="W8" s="16">
        <v>0</v>
      </c>
      <c r="X8" s="127">
        <f t="shared" si="4"/>
        <v>0</v>
      </c>
      <c r="Z8" s="49">
        <v>2017</v>
      </c>
      <c r="AA8" s="16">
        <v>12</v>
      </c>
      <c r="AC8" s="128">
        <v>2017</v>
      </c>
      <c r="AD8" s="129">
        <v>11</v>
      </c>
      <c r="AE8" s="146">
        <v>12</v>
      </c>
      <c r="AF8" s="129">
        <v>14</v>
      </c>
      <c r="AG8" s="129">
        <v>9</v>
      </c>
      <c r="AH8" s="129">
        <v>6</v>
      </c>
      <c r="AI8" s="129">
        <v>54</v>
      </c>
      <c r="AJ8" s="129">
        <v>144</v>
      </c>
      <c r="AL8" s="121">
        <v>2017</v>
      </c>
      <c r="AM8" s="125">
        <v>48</v>
      </c>
      <c r="AN8" s="125">
        <v>14</v>
      </c>
      <c r="AO8" s="130">
        <f t="shared" si="5"/>
        <v>0.29166666666666669</v>
      </c>
      <c r="AP8" s="125">
        <v>14</v>
      </c>
      <c r="AQ8" s="130">
        <f t="shared" si="6"/>
        <v>0.29166666666666669</v>
      </c>
      <c r="AS8" s="49">
        <v>2018</v>
      </c>
      <c r="AT8" s="16">
        <v>52</v>
      </c>
      <c r="AV8" s="33">
        <v>2017</v>
      </c>
      <c r="AW8" s="119">
        <v>1</v>
      </c>
      <c r="AX8" s="119">
        <v>14379</v>
      </c>
      <c r="AY8" s="120">
        <v>0</v>
      </c>
      <c r="AZ8" s="120">
        <v>0</v>
      </c>
    </row>
    <row r="9" spans="1:54" ht="15.75">
      <c r="A9" s="49">
        <v>2018</v>
      </c>
      <c r="B9" s="84">
        <v>415</v>
      </c>
      <c r="C9" s="84">
        <v>588</v>
      </c>
      <c r="D9" s="58">
        <f>B9+C9</f>
        <v>1003</v>
      </c>
      <c r="F9" s="121">
        <v>2018</v>
      </c>
      <c r="G9" s="122"/>
      <c r="H9" s="122"/>
      <c r="I9" s="122"/>
      <c r="J9" s="122"/>
      <c r="K9" s="123">
        <f t="shared" si="1"/>
        <v>0</v>
      </c>
      <c r="M9" s="124">
        <v>2017</v>
      </c>
      <c r="N9" s="125">
        <f ca="1">allaskeresok!I10</f>
        <v>30</v>
      </c>
      <c r="O9" s="125">
        <f ca="1">allaskeresok!S20+allaskeresok!S22</f>
        <v>12.25</v>
      </c>
      <c r="P9" s="126">
        <f t="shared" si="2"/>
        <v>0.40833333333333333</v>
      </c>
      <c r="Q9" s="125">
        <f ca="1">allaskeresok!Z10</f>
        <v>12</v>
      </c>
      <c r="R9" s="145" t="s">
        <v>275</v>
      </c>
      <c r="S9" s="126" t="e">
        <f t="shared" si="3"/>
        <v>#VALUE!</v>
      </c>
      <c r="U9" s="49">
        <v>2017</v>
      </c>
      <c r="V9" s="16">
        <f ca="1">nepesseg!S8</f>
        <v>669</v>
      </c>
      <c r="W9" s="84">
        <v>0</v>
      </c>
      <c r="X9" s="127">
        <f t="shared" si="4"/>
        <v>0</v>
      </c>
      <c r="Z9" s="49">
        <v>2018</v>
      </c>
      <c r="AA9" s="16">
        <v>12</v>
      </c>
      <c r="AC9" s="128">
        <v>2018</v>
      </c>
      <c r="AD9" s="129">
        <v>9</v>
      </c>
      <c r="AE9" s="129">
        <v>12</v>
      </c>
      <c r="AF9" s="129">
        <v>10</v>
      </c>
      <c r="AG9" s="129">
        <v>7</v>
      </c>
      <c r="AH9" s="129">
        <v>3</v>
      </c>
      <c r="AI9" s="129">
        <v>52</v>
      </c>
      <c r="AJ9" s="129">
        <v>136</v>
      </c>
      <c r="AL9" s="121">
        <v>2018</v>
      </c>
      <c r="AM9" s="125">
        <v>47</v>
      </c>
      <c r="AN9" s="125">
        <v>14</v>
      </c>
      <c r="AO9" s="130">
        <f t="shared" si="5"/>
        <v>0.2978723404255319</v>
      </c>
      <c r="AP9" s="125">
        <v>14</v>
      </c>
      <c r="AQ9" s="130">
        <f t="shared" si="6"/>
        <v>0.2978723404255319</v>
      </c>
      <c r="AS9" s="49">
        <v>2019</v>
      </c>
      <c r="AT9" s="16">
        <v>52</v>
      </c>
      <c r="AV9" s="33">
        <v>2018</v>
      </c>
      <c r="AW9" s="119">
        <v>1</v>
      </c>
      <c r="AX9" s="119">
        <v>14750</v>
      </c>
      <c r="AY9" s="120">
        <v>0</v>
      </c>
      <c r="AZ9" s="120">
        <v>0</v>
      </c>
    </row>
    <row r="10" spans="1:54" ht="15.75">
      <c r="A10" s="49">
        <v>2019</v>
      </c>
      <c r="B10" s="84" t="s">
        <v>284</v>
      </c>
      <c r="C10" s="84" t="s">
        <v>284</v>
      </c>
      <c r="D10" s="58" t="e">
        <f>B10+C10</f>
        <v>#VALUE!</v>
      </c>
      <c r="F10" s="121">
        <v>2019</v>
      </c>
      <c r="G10" s="122"/>
      <c r="H10" s="122"/>
      <c r="I10" s="122"/>
      <c r="J10" s="122"/>
      <c r="K10" s="123">
        <f t="shared" si="1"/>
        <v>0</v>
      </c>
      <c r="M10" s="124">
        <v>2018</v>
      </c>
      <c r="N10" s="125">
        <f ca="1">allaskeresok!I11</f>
        <v>25</v>
      </c>
      <c r="O10" s="125">
        <f ca="1">allaskeresok!S21+allaskeresok!S23</f>
        <v>0.35766423357664234</v>
      </c>
      <c r="P10" s="126">
        <f ca="1">O10/N10</f>
        <v>1.4306569343065694E-2</v>
      </c>
      <c r="Q10" s="125">
        <f ca="1">allaskeresok!Z11</f>
        <v>6</v>
      </c>
      <c r="R10" s="145" t="s">
        <v>275</v>
      </c>
      <c r="S10" s="126" t="e">
        <f>R10/Q10</f>
        <v>#VALUE!</v>
      </c>
      <c r="U10" s="49">
        <v>2018</v>
      </c>
      <c r="V10" s="16">
        <f ca="1">nepesseg!S9</f>
        <v>706</v>
      </c>
      <c r="W10" s="84">
        <v>0</v>
      </c>
      <c r="X10" s="127">
        <f>W10/V10</f>
        <v>0</v>
      </c>
      <c r="Z10" s="19" t="s">
        <v>150</v>
      </c>
      <c r="AC10" s="128">
        <v>2019</v>
      </c>
      <c r="AD10" s="129">
        <v>8</v>
      </c>
      <c r="AE10" s="129">
        <v>12</v>
      </c>
      <c r="AF10" s="129">
        <v>12</v>
      </c>
      <c r="AG10" s="129">
        <v>8</v>
      </c>
      <c r="AH10" s="129">
        <v>2</v>
      </c>
      <c r="AI10" s="129">
        <v>52</v>
      </c>
      <c r="AJ10" s="129">
        <v>127</v>
      </c>
      <c r="AL10" s="121">
        <v>2019</v>
      </c>
      <c r="AM10" s="125">
        <v>49</v>
      </c>
      <c r="AN10" s="125">
        <v>14</v>
      </c>
      <c r="AO10" s="130">
        <f t="shared" si="5"/>
        <v>0.2857142857142857</v>
      </c>
      <c r="AP10" s="125">
        <v>14</v>
      </c>
      <c r="AQ10" s="130">
        <f t="shared" si="6"/>
        <v>0.2857142857142857</v>
      </c>
      <c r="AS10" s="19" t="s">
        <v>88</v>
      </c>
      <c r="AV10" s="33">
        <v>2019</v>
      </c>
      <c r="AW10" s="119">
        <v>1</v>
      </c>
      <c r="AX10" s="119">
        <v>15121</v>
      </c>
      <c r="AY10" s="120">
        <v>0</v>
      </c>
      <c r="AZ10" s="120">
        <v>0</v>
      </c>
    </row>
    <row r="11" spans="1:54" ht="15.75">
      <c r="A11" s="49">
        <v>2020</v>
      </c>
      <c r="B11" s="84" t="s">
        <v>284</v>
      </c>
      <c r="C11" s="84" t="s">
        <v>284</v>
      </c>
      <c r="D11" s="58" t="e">
        <f>B11+C11</f>
        <v>#VALUE!</v>
      </c>
      <c r="F11" s="121">
        <v>2020</v>
      </c>
      <c r="G11" s="122"/>
      <c r="H11" s="122"/>
      <c r="I11" s="122"/>
      <c r="J11" s="122"/>
      <c r="K11" s="123">
        <f>SUM(G11:J11)</f>
        <v>0</v>
      </c>
      <c r="M11" s="124">
        <v>2019</v>
      </c>
      <c r="N11" s="84" t="s">
        <v>275</v>
      </c>
      <c r="O11" s="125">
        <f ca="1">allaskeresok!S22+allaskeresok!S24</f>
        <v>9</v>
      </c>
      <c r="P11" s="126" t="e">
        <f ca="1">O11/N11</f>
        <v>#VALUE!</v>
      </c>
      <c r="Q11" s="84" t="s">
        <v>275</v>
      </c>
      <c r="R11" s="145" t="s">
        <v>275</v>
      </c>
      <c r="S11" s="126" t="e">
        <f>R11/Q11</f>
        <v>#VALUE!</v>
      </c>
      <c r="U11" s="49">
        <v>2019</v>
      </c>
      <c r="V11" s="16">
        <v>736</v>
      </c>
      <c r="W11" s="84">
        <v>0</v>
      </c>
      <c r="X11" s="127">
        <f>W11/V11</f>
        <v>0</v>
      </c>
      <c r="AC11" s="19" t="s">
        <v>88</v>
      </c>
      <c r="AL11" s="19" t="s">
        <v>88</v>
      </c>
      <c r="AV11" s="22" t="s">
        <v>99</v>
      </c>
    </row>
    <row r="12" spans="1:54">
      <c r="A12" s="19" t="s">
        <v>150</v>
      </c>
      <c r="F12" s="19" t="s">
        <v>88</v>
      </c>
      <c r="M12" s="19" t="s">
        <v>89</v>
      </c>
      <c r="U12" s="19" t="s">
        <v>150</v>
      </c>
      <c r="V12" s="131"/>
      <c r="W12" s="131"/>
      <c r="X12" s="132"/>
    </row>
    <row r="13" spans="1:54">
      <c r="U13" s="133"/>
      <c r="V13" s="134"/>
      <c r="W13" s="134"/>
      <c r="X13" s="132"/>
    </row>
    <row r="18" spans="11:11">
      <c r="K18" s="19" t="s">
        <v>39</v>
      </c>
    </row>
  </sheetData>
  <mergeCells count="19">
    <mergeCell ref="U2:U3"/>
    <mergeCell ref="A1:D1"/>
    <mergeCell ref="F1:K1"/>
    <mergeCell ref="M1:S1"/>
    <mergeCell ref="U1:X1"/>
    <mergeCell ref="F2:F3"/>
    <mergeCell ref="M2:M3"/>
    <mergeCell ref="O2:P2"/>
    <mergeCell ref="R2:S2"/>
    <mergeCell ref="AV1:AZ1"/>
    <mergeCell ref="AS1:AT1"/>
    <mergeCell ref="W2:X2"/>
    <mergeCell ref="AC2:AC3"/>
    <mergeCell ref="Z1:AA1"/>
    <mergeCell ref="AL2:AL3"/>
    <mergeCell ref="AC1:AJ1"/>
    <mergeCell ref="AN2:AO2"/>
    <mergeCell ref="AP2:AQ2"/>
    <mergeCell ref="AL1:AQ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"/>
  <sheetViews>
    <sheetView zoomScaleNormal="100" workbookViewId="0">
      <selection sqref="A1:D1"/>
    </sheetView>
  </sheetViews>
  <sheetFormatPr defaultRowHeight="15"/>
  <cols>
    <col min="1" max="1" width="12.85546875" customWidth="1"/>
    <col min="2" max="2" width="39.28515625" customWidth="1"/>
    <col min="3" max="3" width="39" customWidth="1"/>
    <col min="4" max="4" width="9.28515625" bestFit="1" customWidth="1"/>
    <col min="6" max="6" width="10.5703125" customWidth="1"/>
    <col min="7" max="7" width="26" customWidth="1"/>
    <col min="8" max="8" width="25" customWidth="1"/>
    <col min="9" max="9" width="26.140625" customWidth="1"/>
  </cols>
  <sheetData>
    <row r="1" spans="1:9" ht="32.25" customHeight="1">
      <c r="A1" s="207" t="s">
        <v>103</v>
      </c>
      <c r="B1" s="207"/>
      <c r="C1" s="207"/>
      <c r="D1" s="207"/>
      <c r="F1" s="206" t="s">
        <v>60</v>
      </c>
      <c r="G1" s="206"/>
      <c r="H1" s="206"/>
      <c r="I1" s="206"/>
    </row>
    <row r="2" spans="1:9" ht="58.5" customHeight="1">
      <c r="A2" s="5" t="s">
        <v>90</v>
      </c>
      <c r="B2" s="9" t="s">
        <v>267</v>
      </c>
      <c r="C2" s="9" t="s">
        <v>268</v>
      </c>
      <c r="D2" s="9" t="s">
        <v>15</v>
      </c>
      <c r="F2" s="10" t="s">
        <v>90</v>
      </c>
      <c r="G2" s="9" t="s">
        <v>269</v>
      </c>
      <c r="H2" s="9" t="s">
        <v>138</v>
      </c>
      <c r="I2" s="9" t="s">
        <v>139</v>
      </c>
    </row>
    <row r="3" spans="1:9">
      <c r="A3" s="6">
        <v>2012</v>
      </c>
      <c r="B3" s="137">
        <v>75</v>
      </c>
      <c r="C3" s="137">
        <v>88</v>
      </c>
      <c r="D3" s="58">
        <f t="shared" ref="D3:D8" si="0">SUM(B3:C3)</f>
        <v>163</v>
      </c>
      <c r="F3" s="6">
        <v>2012</v>
      </c>
      <c r="G3" s="4">
        <v>0</v>
      </c>
      <c r="H3" s="2">
        <v>0</v>
      </c>
      <c r="I3" s="2">
        <v>0</v>
      </c>
    </row>
    <row r="4" spans="1:9">
      <c r="A4" s="6">
        <v>2013</v>
      </c>
      <c r="B4" s="137">
        <v>79</v>
      </c>
      <c r="C4" s="137">
        <v>88</v>
      </c>
      <c r="D4" s="58">
        <f t="shared" si="0"/>
        <v>167</v>
      </c>
      <c r="F4" s="6">
        <v>2013</v>
      </c>
      <c r="G4" s="4">
        <v>0</v>
      </c>
      <c r="H4" s="2">
        <v>0</v>
      </c>
      <c r="I4" s="2">
        <v>0</v>
      </c>
    </row>
    <row r="5" spans="1:9">
      <c r="A5" s="6">
        <v>2014</v>
      </c>
      <c r="B5" s="137">
        <v>81</v>
      </c>
      <c r="C5" s="137">
        <v>85</v>
      </c>
      <c r="D5" s="58">
        <f t="shared" si="0"/>
        <v>166</v>
      </c>
      <c r="F5" s="6">
        <v>2014</v>
      </c>
      <c r="G5" s="4">
        <v>0</v>
      </c>
      <c r="H5" s="2">
        <v>0</v>
      </c>
      <c r="I5" s="2">
        <v>0</v>
      </c>
    </row>
    <row r="6" spans="1:9" ht="14.45" customHeight="1">
      <c r="A6" s="6">
        <v>2015</v>
      </c>
      <c r="B6" s="137">
        <v>78</v>
      </c>
      <c r="C6" s="137">
        <v>78</v>
      </c>
      <c r="D6" s="58">
        <f t="shared" si="0"/>
        <v>156</v>
      </c>
      <c r="F6" s="6">
        <v>2015</v>
      </c>
      <c r="G6" s="4">
        <v>0</v>
      </c>
      <c r="H6" s="2">
        <v>0</v>
      </c>
      <c r="I6" s="2">
        <v>0</v>
      </c>
    </row>
    <row r="7" spans="1:9" ht="15" customHeight="1">
      <c r="A7" s="6">
        <v>2016</v>
      </c>
      <c r="B7" s="137">
        <v>76</v>
      </c>
      <c r="C7" s="137">
        <v>75</v>
      </c>
      <c r="D7" s="58">
        <f t="shared" si="0"/>
        <v>151</v>
      </c>
      <c r="F7" s="6">
        <v>2016</v>
      </c>
      <c r="G7" s="4">
        <v>0</v>
      </c>
      <c r="H7" s="2">
        <v>0</v>
      </c>
      <c r="I7" s="2">
        <v>0</v>
      </c>
    </row>
    <row r="8" spans="1:9" ht="15" customHeight="1">
      <c r="A8" s="6">
        <v>2017</v>
      </c>
      <c r="B8" s="13">
        <v>69</v>
      </c>
      <c r="C8" s="13">
        <v>72</v>
      </c>
      <c r="D8" s="58">
        <f t="shared" si="0"/>
        <v>141</v>
      </c>
      <c r="F8" s="6">
        <v>2017</v>
      </c>
      <c r="G8" s="4">
        <v>0</v>
      </c>
      <c r="H8" s="2">
        <v>0</v>
      </c>
      <c r="I8" s="2">
        <v>0</v>
      </c>
    </row>
    <row r="9" spans="1:9">
      <c r="A9" s="6">
        <v>2018</v>
      </c>
      <c r="B9" s="13">
        <v>66</v>
      </c>
      <c r="C9" s="13">
        <v>62</v>
      </c>
      <c r="D9" s="58">
        <f>SUM(B9:C9)</f>
        <v>128</v>
      </c>
      <c r="F9" s="6">
        <v>2018</v>
      </c>
      <c r="G9" s="4">
        <v>0</v>
      </c>
      <c r="H9" s="2">
        <v>0</v>
      </c>
      <c r="I9" s="2">
        <v>0</v>
      </c>
    </row>
    <row r="10" spans="1:9">
      <c r="A10" s="6">
        <v>2019</v>
      </c>
      <c r="B10" s="13" t="s">
        <v>284</v>
      </c>
      <c r="C10" s="13" t="s">
        <v>284</v>
      </c>
      <c r="D10" s="58">
        <f>SUM(B10:C10)</f>
        <v>0</v>
      </c>
      <c r="F10" s="6">
        <v>2019</v>
      </c>
      <c r="G10" s="4">
        <v>0</v>
      </c>
      <c r="H10" s="2">
        <v>0</v>
      </c>
      <c r="I10" s="2">
        <v>0</v>
      </c>
    </row>
    <row r="11" spans="1:9">
      <c r="A11" s="19" t="s">
        <v>150</v>
      </c>
      <c r="F11" s="19" t="s">
        <v>156</v>
      </c>
    </row>
    <row r="13" spans="1:9" ht="14.45" customHeight="1"/>
  </sheetData>
  <mergeCells count="2">
    <mergeCell ref="F1:I1"/>
    <mergeCell ref="A1:D1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nepesseg</vt:lpstr>
      <vt:lpstr>allaskeresok</vt:lpstr>
      <vt:lpstr>iskolazottsag</vt:lpstr>
      <vt:lpstr>ellatasok</vt:lpstr>
      <vt:lpstr>lakhatas</vt:lpstr>
      <vt:lpstr>gyermekek</vt:lpstr>
      <vt:lpstr>nok</vt:lpstr>
      <vt:lpstr>idősek</vt:lpstr>
      <vt:lpstr>fogyatékos személyek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Zsinkóné Tóth Edit</dc:creator>
  <cp:lastModifiedBy>Kiss Csabáné</cp:lastModifiedBy>
  <cp:lastPrinted>2020-05-18T09:30:07Z</cp:lastPrinted>
  <dcterms:created xsi:type="dcterms:W3CDTF">2018-02-21T09:45:52Z</dcterms:created>
  <dcterms:modified xsi:type="dcterms:W3CDTF">2020-07-14T11:53:34Z</dcterms:modified>
</cp:coreProperties>
</file>